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DVD" sheetId="1" r:id="rId1"/>
    <sheet name="struja" sheetId="2" state="hidden" r:id="rId2"/>
    <sheet name="vodovod" sheetId="3" state="hidden" r:id="rId3"/>
    <sheet name="rekapitulacija" sheetId="4" state="hidden" r:id="rId4"/>
    <sheet name="List1" sheetId="5" state="hidden" r:id="rId5"/>
  </sheets>
  <definedNames>
    <definedName name="_xlnm.Print_Area" localSheetId="0">'DVD'!$A$2:$F$260</definedName>
    <definedName name="_xlnm.Print_Area" localSheetId="3">'rekapitulacija'!$A$1:$F$37</definedName>
    <definedName name="_xlnm.Print_Area" localSheetId="2">'vodovod'!$A$1:$F$147</definedName>
  </definedNames>
  <calcPr fullCalcOnLoad="1"/>
</workbook>
</file>

<file path=xl/sharedStrings.xml><?xml version="1.0" encoding="utf-8"?>
<sst xmlns="http://schemas.openxmlformats.org/spreadsheetml/2006/main" count="735" uniqueCount="452">
  <si>
    <t>Dobava i montaža na pogodnim mjestima po etažama /na stubištu i gl. Hodnik/ zidnih automatskih aparata za gašenje požara prahom. Obračun sve kompletno po komadu montiranog aparata.</t>
  </si>
  <si>
    <t xml:space="preserve"> - "Pastor" Zagreb</t>
  </si>
  <si>
    <t>Ispitivanje i dezinfekcija motiranog cjevovoda u objektu prema tehničkom opisu, a sve u prisutnosti nadzornog inženjera i sanitarnog inspektora.</t>
  </si>
  <si>
    <t>Uzimanje uzoraka vode i ishođenje svih potrebnih zadovoljavajućih atesta Zavoda za zaštitu zdravlja.</t>
  </si>
  <si>
    <t>VODOVOD - montažni radovi ukupno:</t>
  </si>
  <si>
    <t>A2. GRAĐEVINSKI RADOVI</t>
  </si>
  <si>
    <t>Iskop rova za priključni vod vodovoda kao i iskop za vodomjerno okno u terenu III ktg. s razupiranjem kao i s eventulanim crpljenjem oborinske vode, odnosno podzemne vode. Obračun sve kompletno po kubnom metru iskopanog materijala.</t>
  </si>
  <si>
    <t>Zatrpavanje rova nakon kompletne montaže iskopanim materijalom, uz nabijanje u slojevima od 20 cm drvenim ručnim nabijačima. Obračun sve kompletno po kubnom metru ugrađenog materijala.</t>
  </si>
  <si>
    <t>Odvoz suvišne zemlje na deponiju koju odredi investitor, kamionom s utovarom, istovarom i grubim planiranjem. Obračun sve kompletno po kubnom metru prevezenog materijala / koeficijent rastresitosti 1,25 /.</t>
  </si>
  <si>
    <t>Betoniranje vodomjernog okna tlocrtne veličine 150x100 cm, dubine 180 cm / svijetle mjere / sve komplet s poklopcem. Betoniranje se vrši betonom C25/30, dno i stijenke debljine 20 cm u dvostranoj i jednostranoj oplati sve komplet s dodacima za vodonepropusnost. U stavku je uračunat iskop, zatrpavanje oko okna, ugradnja tipskih penjalica, vodotijesan poklopac veličine 60x60 cm te gumene brtve oko prodora cijevi u okno.</t>
  </si>
  <si>
    <t>vel. 150x100 cm</t>
  </si>
  <si>
    <t>VODOVOD - građevinski radovi ukupno:</t>
  </si>
  <si>
    <t>B. KANALIZACIJA</t>
  </si>
  <si>
    <t>B1. MONTERSKI RADOVI</t>
  </si>
  <si>
    <t>Dobava i montaža tvrdih plastičnih kanalizacijskih cijevi kao REHAU DIN 19534 za montažu horizontalne kanalizacije do okna za priključak vanjske kanalizacije. Montažu vršiti prema tehničkom opisu. Obračun se vrši po tekućem metru montiranog i ispitanog kanala zajedno s pomoćnim monterskim materijalom. Fazonski komad će se obračunavati kao 1,0 m cijevi / prema glavnom profilu /.</t>
  </si>
  <si>
    <t>cijevi u zemlji</t>
  </si>
  <si>
    <t>uračunati posteljicu od pijeska visine 10 cm, te nadsloj od pijeska u visini 30 cm iznad tjemena</t>
  </si>
  <si>
    <t>PVC SN 4 dn 160 mm</t>
  </si>
  <si>
    <t>PVC SN 4 dn 110 mm</t>
  </si>
  <si>
    <t>cijevi za kanalaske vertikale i odušnice te ispod stropa</t>
  </si>
  <si>
    <t>p.p. dn 110 mm</t>
  </si>
  <si>
    <t>p.p. dn 75 mm</t>
  </si>
  <si>
    <t>revizije dn 110</t>
  </si>
  <si>
    <t>revizije dn 75</t>
  </si>
  <si>
    <t>Dobava i montaža PVC kanalizacijskih cijevi za priključenje pojedinih sanitarnih uređaja za glavne odvodnike. Obračun po tekućem metru kompletno montirane, pričvršćene, izolirane i ispitane cijevi sa svim spojnim materijalom.</t>
  </si>
  <si>
    <t>p.v.c. dn 110 mm</t>
  </si>
  <si>
    <t>p.v.c. dn 75 mm</t>
  </si>
  <si>
    <t>p.v.c. dn 50 mm</t>
  </si>
  <si>
    <t>Dobava i montaža podnih PHL sifona za suhu igradnju s perforiranim poklopcem, bočni izlaz. Obračun po komadu montiranog i ugrađenog sifona.</t>
  </si>
  <si>
    <t>HL 510 NPr za suhu ugradnju</t>
  </si>
  <si>
    <t>Dobava i ugradba PVC ventilacijskih kapa na kanalskim vertikalama.</t>
  </si>
  <si>
    <t>vent. kapa dn 110 mm</t>
  </si>
  <si>
    <t>AOV studor DN 110 mm</t>
  </si>
  <si>
    <t>Dobava i montaža odvodnih armatura za strojeve za pranje suđa. Veličina odvoda je dn 50 mm s kuglom. Obračun po komadu montirane i ugrađene armature.</t>
  </si>
  <si>
    <t xml:space="preserve">Dobava i ugradba linijske rešetke s Polydrain SKNW 100 mm. Obračun po metru tekućem ugrađene rešetke. </t>
  </si>
  <si>
    <t>linijska rešetka SKNW 100 mm s dnom od polimernog betona, d=16,5 cm s tipskim slivnicima istog proizvođača</t>
  </si>
  <si>
    <t>završni komadi</t>
  </si>
  <si>
    <t>odvodni komadi</t>
  </si>
  <si>
    <t>tipski slovnik aco passavant</t>
  </si>
  <si>
    <t>(postava ispred ulaza u kuću kod podrumskih stepenica)</t>
  </si>
  <si>
    <t>Dobava i montaža poniklanih vratašaca u podnožju i na vrhu vertikale, za pristup revizijskim komadima. Vratašca su svijetle mjere 30x30 cm. Obračun po komadu montiranih i ugrađenih vratašaca zajedno s pripadajućom bravicom i ključem.</t>
  </si>
  <si>
    <t>Ispitivanje izvedene kanalizacije na nepropusnost s vodom pomoću vodenog stupca, te dobivanje atesta o vodonepropusnosti izvedene instalacije.</t>
  </si>
  <si>
    <t>KANALIZACIJA - montažni radovi ukupno:</t>
  </si>
  <si>
    <t>B2. GRAĐEVINSKI RADOVI</t>
  </si>
  <si>
    <t>Iskop zemlje / rova / u terenu C kategorije za montažu glavnih horizontalnih kanala u zemlji, te za revizijsko okno i separator ulja. U stavku ulazi iskop s izbacivanjem materijala na 1 m od ruba, razupiranjem, kao i eventualnim crpljenjem oborinske odnosno podzemne vode. Obračun sve kompletno po kubnom metru iskopanog materijala.</t>
  </si>
  <si>
    <t>Zatrpavanje rovova nakon kompletne montaže i ostave nadsloja, iskopanim materijalom uz nabijanje u slojevima od 20 cm drvenim ručnim nabijačima. Obračun sve kompletno po kubnom metru ugrađenog materijala.</t>
  </si>
  <si>
    <t>zamjenski materijal</t>
  </si>
  <si>
    <t>Grubo planiranje viška materijala na okolnom terenu u depresiju koju odredi investitor. Obračun sve kompletno po kubnom metru materijala.</t>
  </si>
  <si>
    <t>Betoniranje revizijskog okna na mjestu označenom na nacrtu, u betonu C25/30 s dodatkom aditiva za vodonepropusnost u jednostranoj i dvostrukoj glatkoj oplati i u iskopu. Okno je svijetlog otvora 60x60 cm sa stijenkama i dnom debljine 20 cm, dubine prema koti izlaznog kanala. Poklopac je dvostruki uljni s pokrovom kao okolni teren. Kinete i kosine izvesti pažljivo zahvaćajući 1/2 cijevi i zagladiti do crnog sjaja. Obračun sve kompletno po komadu izvedenog okna.</t>
  </si>
  <si>
    <t>vel. 60 x 60 / 20 cm</t>
  </si>
  <si>
    <t>Betoniranje sabirne jame prema priloženom detalju sve komplet s izolacijom, armaturom, penjalicama i poklopcem veličine 375x200/25 cm svijetle dubine 205 cm na mjestima označenim u nacrtima, u betonu C 25/30 s dodatkom aditiva za vodonepropusnost u jednostranoj i dvostranoj glatkoj oplati i u iskopu. Poklopac je dvostruki uljni s pokrovom kao okolni teren. Predvidjeti ventiliranje jame AOV studor ventom dn 110 mm. Obračun sve kompletno po komadu izvedene sabirne jame.</t>
  </si>
  <si>
    <t>vel. 480x275 / 25 cm</t>
  </si>
  <si>
    <t>Dobava i ugradnja tipskog separatora masti kao TEH PROJEKT Rijeka vel. 118x68 cm korisne dubine 96 cm. Otvori se produljuju ovisno o koti poda u odnosu na ulaznu cijev. Postavlja se na betonsku podlogu u bologu od betona debljine   15 cm. Obračun sve kompletno po komadu dopremljenog i ugrađenog separatora.</t>
  </si>
  <si>
    <t>LS-2 separator masti</t>
  </si>
  <si>
    <t>Izvedba upojnog bunara za odvodnju oborinskih voda manipulativnih površina od gotovih betonskih kanalizacijskih cijevi dubine 2,0 m sve kompletno s ispunom od krupnijeg i sitnijeg kamenog nabačaja. U stavku uračunati iskop i zatrpavanje te betonski pokopacdn 60 cm. Obračun sve kompletno po komadu izvedenog upojnog bunara.</t>
  </si>
  <si>
    <t>UB dn 60 cm, dubine 2,0 m</t>
  </si>
  <si>
    <t>C. SANITARNI UREĐAJI I PRIBOR</t>
  </si>
  <si>
    <t>Dobava, montaža i kompletna oprema WC-a s kompletnom opremom te sa spojnim i pomoćnim materijalom (konzolne). U stavku je uračunata WC školjka po izboru investitora ili nosioca arhitektonskog dijela projekta s WC daskom u bijeloj boji, čeono aktiviranje za ugradnju u zid kao GEBERIT br. art. 110.366.00.1 duofix kao i tipka za aktiviranje broj 115.750 metalna istog proizvođača. Obračun sve kompletno po komadu montiranog i opremljenog WC-a sa svim pomoćnim materijalom, te s građevinskom pripomoći i materijalom.</t>
  </si>
  <si>
    <t xml:space="preserve">Dobava, montaža i kompletiranje umivaonika po izboru investitora ili nosioca arhitektonskog dijela projekta. Dovodna armatura stojeća jednoručna mješalica kao GEBERIT, a odvod kuškasti T sifon dn 32 mm s krom rozetom za umivaonik sve komplet s ventilima. Obračun komplet po komadu ugrađenog umivaonika, sa svim monterskim materijalom, te građevinskom pripomoći i materijalom. </t>
  </si>
  <si>
    <t>umivaonik sa stojećom mješalicom</t>
  </si>
  <si>
    <t>Dobava, montaža i kompletna oprema tuševa prema izboru investitora te dovodne i odvodne armature za tuševe. Dovodna armatura je zidna jednoručna mješalica za toplu vodu s fiksom ružom u zidu te izljevom za pranje nogu. Ukoliko se tuševi izvode građevinski na licu mjesta, odvodna armatura je HL sifon 530 ili linijski odvodi za tuševe kao proizvod GEBERIT. Obračun sve kompletno po komadu kompletno montiranih tuševa s dovodnom i odvodnom armaturom sa svim pomoćnim materijalom te građevinskom pripomoći s materijalom.</t>
  </si>
  <si>
    <t>veličina 90x90 cm (varijanta)</t>
  </si>
  <si>
    <t>Dobava i montaža pisoara komplet sa spojnim priborom, armaturama i pripadajućim senzorom.</t>
  </si>
  <si>
    <t>Dobava, montaža i kompletna oprema sudopera dovodnom i odvodnom armaturom. Dovodna armatura je stojeća mješalica, a odvodna sifon s priključkom na odvod perilice posuđa. Obračun sve kompletno po komadu kompletno montiranog sudopera s dovodnom i odvodnom armaturom sa svim pomoćnim materijalom te građevinskom pripomoći s materijalom.</t>
  </si>
  <si>
    <t>Izrada priključka u suterenu u prostoru prerade za razne uređaje prema specifikaciji isporučioca opreme. Obračun po komadu komplet izvedenog priključka.</t>
  </si>
  <si>
    <t xml:space="preserve"> SVEUKUPNA REKAPITULACIJA:</t>
  </si>
  <si>
    <t xml:space="preserve"> UKUPNO C. SANITARNI UREĐAJI I PRIBOR</t>
  </si>
  <si>
    <t>ST.III. UKUPNO</t>
  </si>
  <si>
    <t>ST. I.; II.; III. :  SVEUKUPNO</t>
  </si>
  <si>
    <t>Građevinski radovi ukupno:</t>
  </si>
  <si>
    <t>PDV (25%)</t>
  </si>
  <si>
    <t>Ukupno sa PDV-om</t>
  </si>
  <si>
    <t>Opločenje zidova sanitarnih i dr. prostorija, pločicama 1. klase dim. 20x20 cm ili dr. po izboru projektanta ili investitora. Pločice se polažu sa fugom 3 mm, a na zid se lijepe flexo ljepilom. Postava do visine stropa. Obračun po m2 postavljenih pločica. Uključivo kutne lajsne, ljepilo i fuginol masu.</t>
  </si>
  <si>
    <t xml:space="preserve"> - vrata - Pr = 5, Pot = 4</t>
  </si>
  <si>
    <t xml:space="preserve"> - prozori - Pr = 9, Pot = 9</t>
  </si>
  <si>
    <t xml:space="preserve"> - površine dovršenih dijelova objekta (1x)       </t>
  </si>
  <si>
    <t xml:space="preserve"> - grubo dovršeni dijelovi objekta (2x)              </t>
  </si>
  <si>
    <t xml:space="preserve"> - Pr = 60,66, Pot = 61,50</t>
  </si>
  <si>
    <t xml:space="preserve"> - balkonska vrata (Pot)</t>
  </si>
  <si>
    <t xml:space="preserve">      - prizemlje + potkrovlje (87,50+94,15)</t>
  </si>
  <si>
    <t xml:space="preserve">      - prizemlje + potkrovlje</t>
  </si>
  <si>
    <t>8.5</t>
  </si>
  <si>
    <t>8.7</t>
  </si>
  <si>
    <t xml:space="preserve"> 9. KERAMIČARSKI RADOVI</t>
  </si>
  <si>
    <t>9.4</t>
  </si>
  <si>
    <t>10. KAMENARSKI RADOVI</t>
  </si>
  <si>
    <t xml:space="preserve">Zidarske i težačke pripomoći, uključivo razna štemanja, krpanja i ugradbu raznih profila te prijenos i izradu radne skele i dr. Obračun po satu sa potrebnim materijalom.     Predviđa se:                                                                    </t>
  </si>
  <si>
    <t>4.7</t>
  </si>
  <si>
    <t xml:space="preserve"> - potkrovlje</t>
  </si>
  <si>
    <t xml:space="preserve"> - zidovi prizemlja</t>
  </si>
  <si>
    <t xml:space="preserve"> - zidovi potkrovlja</t>
  </si>
  <si>
    <t xml:space="preserve"> - stropovi iznad prizemlja</t>
  </si>
  <si>
    <t xml:space="preserve"> - Pr = 94,15, Pot = 87,50</t>
  </si>
  <si>
    <t xml:space="preserve"> - ulaz u kušaonicu</t>
  </si>
  <si>
    <t xml:space="preserve"> - podgledi terasa, stepenica i dr.</t>
  </si>
  <si>
    <t>Dobava i montaža kamenih polica d=3,0 cm za prozore unutra i vani prosječne širine 2x20 cm, l= cca 140 cm (prosječno). Obračun po kom komplet ugrađene obostrane police, kamen travertin.</t>
  </si>
  <si>
    <t xml:space="preserve"> - Po = 3, Pr = 9, Pot = 9</t>
  </si>
  <si>
    <t>Postava klupčica d=20 mm iz kamena travertina. Vanjski rub polirati i izvesti okapnicu. Obračun po kom ugrađene klupčice širine 24 cm, l= 80-130 cm. Obračun za klupčicu unutra i vani. Vidi fasaderske radove.</t>
  </si>
  <si>
    <t>Krovopokrivački radovi ukupno:</t>
  </si>
  <si>
    <t>Ukupno kn:</t>
  </si>
  <si>
    <t xml:space="preserve"> - KV</t>
  </si>
  <si>
    <t xml:space="preserve"> - NKV</t>
  </si>
  <si>
    <t>REKAPITULACIJA SVIH RADOVA I OPREME</t>
  </si>
  <si>
    <t>KUŠAONICA - GRAĐEVINSKO OBRTNIČKI RADOVI</t>
  </si>
  <si>
    <t>TROŠKOVNIK RADOVA VODOVODA I ODVODNJE</t>
  </si>
  <si>
    <t>TROŠKOVNIK RADOVA ELEKTRO INSTALACIJA</t>
  </si>
  <si>
    <t>4.16</t>
  </si>
  <si>
    <t>4.17</t>
  </si>
  <si>
    <t>4.18</t>
  </si>
  <si>
    <t>4.19</t>
  </si>
  <si>
    <t>4.20</t>
  </si>
  <si>
    <t>4.11</t>
  </si>
  <si>
    <t>9.3</t>
  </si>
  <si>
    <t>4.12</t>
  </si>
  <si>
    <r>
      <t>m</t>
    </r>
    <r>
      <rPr>
        <vertAlign val="superscript"/>
        <sz val="10"/>
        <rFont val="Arial"/>
        <family val="2"/>
      </rPr>
      <t>3</t>
    </r>
  </si>
  <si>
    <t xml:space="preserve"> - krov</t>
  </si>
  <si>
    <t xml:space="preserve"> - krovne kućice i dr.</t>
  </si>
  <si>
    <t>m'</t>
  </si>
  <si>
    <t xml:space="preserve"> - podgledi</t>
  </si>
  <si>
    <t xml:space="preserve"> - prizemlje</t>
  </si>
  <si>
    <t>4.13</t>
  </si>
  <si>
    <t>4.14</t>
  </si>
  <si>
    <t>4.15</t>
  </si>
  <si>
    <t>Zidarski radovi ukupno:</t>
  </si>
  <si>
    <t>Namještanje, učvršćivanje i ugradba u produžnom mortu   omjera 1:2:6 drvenih okvira vratiju u zidove od armiranog betona i zidove od opeke i betonskih bloketa.        Obračun po komadu (slijepi št.)</t>
  </si>
  <si>
    <t>Izrada, dobava, i ugradnja u cem. mortu omjera 1:2 okvira za čišćenje obuće veličine 100/60, uključivo sa izradom ležajnog šahta, te dobavom i nabavom gumenih  (rebrastih ili kokos) otirača. Okviri od “L” profila 50x50x5 mm. Obračun po kom.</t>
  </si>
  <si>
    <t>sati</t>
  </si>
  <si>
    <t>kg</t>
  </si>
  <si>
    <t>kom</t>
  </si>
  <si>
    <t>4.5</t>
  </si>
  <si>
    <t>10.1</t>
  </si>
  <si>
    <t>4.8</t>
  </si>
  <si>
    <t>9.1</t>
  </si>
  <si>
    <t>6.1</t>
  </si>
  <si>
    <t>10.2</t>
  </si>
  <si>
    <t>4.10</t>
  </si>
  <si>
    <t>9.2</t>
  </si>
  <si>
    <t>Kamenarski radovi ukupno:</t>
  </si>
  <si>
    <t>4.6</t>
  </si>
  <si>
    <t>Fasaderski radovi ukupno:</t>
  </si>
  <si>
    <t>Keramičarski radovi ukupno:</t>
  </si>
  <si>
    <t>Soboslikarsko ličilaćki radovi ukupno:</t>
  </si>
  <si>
    <t>Dobava i postava zaštitne obloge skele od jutenog platna, PVC mrežice ili sl.</t>
  </si>
  <si>
    <t>Polaganje i dobava podnih keramičkih pločica u boji i vel. po izboru projektanta. Pločice se lijepe flexo ljepilom na   pripremljenu podlogu. Postavljaju se u san. prostorijama, kuhinjama, spremištima i drugdje.</t>
  </si>
  <si>
    <t xml:space="preserve"> - stubište</t>
  </si>
  <si>
    <t xml:space="preserve"> - vanjski podgledulaznog trijema  (d=10)</t>
  </si>
  <si>
    <t>Izvedba cem. estriha sitnozrnim betonom MB-25 armiranog rabic pletivom i sa dodatkom aditiva protiv pucanja. Debljina sloja oko 5,0 cm od čega je 0,5 cm cem. glazura omjera 1:2, koju izvesti istovremeno sa estrihom. Gornja površina ravna i zaglađena. Veće</t>
  </si>
  <si>
    <t>Žbukanje zidova od opeke i betona produžnim mortom omjera 1:2:6 uz prethodno špricanje sa rijetkim cementnim mortom. Gruba se žbuka nanosi u sloju te kad se osuši nanosi se sloj vapnene žbuke za fino zaglađivanje. Sve plohe moraju biti ravne, a svi bridov</t>
  </si>
  <si>
    <t>Žbukanje stropnih ploha. Žbukanje se vrši produženim cementnim mortom 1:2:6. Prethodno pošpricati cem. mortom omjera 1:3. Grubo se žbukanj  nanosi u sloju od 2 cm, te kada se osuši nanosi se sloj vapnene žbuke za fino zaglađivanje. U obračun ulazi sva pot</t>
  </si>
  <si>
    <t xml:space="preserve">Zidarska pripomoć kod izvedbe svih obrtničkih i instalaterskih radova, te popravka oštećenja nakon izvedbe tih radova, krpanje šliceva za vodoinstalacijama, razna štemanja, krpanja i sl. Obračun po satu sa potrebnim materijalom.                           </t>
  </si>
  <si>
    <t xml:space="preserve">TROŠKOVNIK SVIH RADOVA I OPREME KUŠAONICA </t>
  </si>
  <si>
    <t>ELEKTRO INSTALACIJE</t>
  </si>
  <si>
    <r>
      <t>TROŠKOVNIK (</t>
    </r>
    <r>
      <rPr>
        <b/>
        <sz val="12"/>
        <color indexed="8"/>
        <rFont val="Calibri"/>
        <family val="2"/>
      </rPr>
      <t>SPECIFIKACIJA MATERIJALA I RADOVA)</t>
    </r>
  </si>
  <si>
    <t>NAPOMENA:</t>
  </si>
  <si>
    <t>U svim stavkama podrazumijeva se nabava, doprema, montaža i spajanje do potpune tehničke i funkcionalne gotovosti, uključivo sav potrebni instalacioni i pomoćni materijal za izradu elektro-instalacija u betonu, podžbukno i unutar kamene vune (kao razvodne i montažne kutije, poklopci, pvc cijevi, itd).</t>
  </si>
  <si>
    <t>U cijenu se mora uključiti izrada utora na zidovima od opeke, a za polaganje instalacionih cijevi i ugradnju kutija.</t>
  </si>
  <si>
    <t>I.  JAKA STRUJA</t>
  </si>
  <si>
    <t>Red. br.</t>
  </si>
  <si>
    <t>OPIS RADA</t>
  </si>
  <si>
    <t xml:space="preserve"> Jed.mj.</t>
  </si>
  <si>
    <t>Količina</t>
  </si>
  <si>
    <t xml:space="preserve"> Jed.cij.</t>
  </si>
  <si>
    <t>Ukupno</t>
  </si>
  <si>
    <t>1.</t>
  </si>
  <si>
    <r>
      <rPr>
        <sz val="7"/>
        <color indexed="8"/>
        <rFont val="Calibri"/>
        <family val="2"/>
      </rPr>
      <t xml:space="preserve"> </t>
    </r>
    <r>
      <rPr>
        <sz val="10"/>
        <rFont val="Arial"/>
        <family val="0"/>
      </rPr>
      <t>Ugradni elektro razvodni ormarić R1, izrađen iz dvostruko dekapiranog lima, dimenzija 700x900x200mm (ŠxVxD), s vratima na prednjoj strani, obojen temeljnom bojom i efekt lakom, zaštita IP 42, sa sljedećom ugrađenom opremom prema jednopolnoj shemi:</t>
    </r>
  </si>
  <si>
    <t>tropolni prekidač 400V, 63A, s termomagne-tskom zaštitom R 40 i naponskim okidaćemOI 230V, sve kao AS 100</t>
  </si>
  <si>
    <t xml:space="preserve"> tropolni odvodnik prenapona 400V/40KA, 10/350µs (kl. I)</t>
  </si>
  <si>
    <t>tipkalo (gljiva) za isključenje napona</t>
  </si>
  <si>
    <t>strujna zaštitna sklopka FID25/0,3A – 4p</t>
  </si>
  <si>
    <t>strujna zaštitna sklopka FID40/0,3A – 4p</t>
  </si>
  <si>
    <t>strujna zaštitna sklopka FID25/0,03A, 4p</t>
  </si>
  <si>
    <t>programski sat, 0-24 h, kontakt 16A</t>
  </si>
  <si>
    <t>automatski osigurači B 6-16A, jednopolni</t>
  </si>
  <si>
    <t>automatski osigurači B 16A, tropolni</t>
  </si>
  <si>
    <t>automatski osigurači C 25A, tropoln</t>
  </si>
  <si>
    <t>tropolni limitator 13,8KW (HEP)</t>
  </si>
  <si>
    <t>spojni vodovi, sabirnica za neutralni i zaštitnivodič, te ostali sitni pribor</t>
  </si>
  <si>
    <t>komplet</t>
  </si>
  <si>
    <t>2.</t>
  </si>
  <si>
    <t>Ugradni elektro razvodni ormarič R2, kao tip VK3236/KR–HENSEL, troredni, s ugrađenom opremom prema jednopolnoj shemi, komplet sa kutijom RK50:</t>
  </si>
  <si>
    <t xml:space="preserve">automatski osigurači B 10-16A, jednopolni </t>
  </si>
  <si>
    <t xml:space="preserve">automatski osigurači B 16A, tropolni </t>
  </si>
  <si>
    <t>tropolna grebenasta sklopka 40A (0-1)</t>
  </si>
  <si>
    <t>3.</t>
  </si>
  <si>
    <t>Svjetiljka sigurnosne rasvjete s ugrađenom aku baterijom, tip kao CRONUS, (6W/1,5h), Plexiform „IBF“.</t>
  </si>
  <si>
    <t>4.</t>
  </si>
  <si>
    <t>Instalacione rasvjetne sklopke 10A, p/žb, slijedećih tipova, komplet s ugradnom pvc kutijom, sve po izboru investitora (kao tipovi "EUROLINE–TEP"):</t>
  </si>
  <si>
    <r>
      <t>-</t>
    </r>
    <r>
      <rPr>
        <sz val="7"/>
        <color indexed="8"/>
        <rFont val="Calibri"/>
        <family val="2"/>
      </rPr>
      <t xml:space="preserve">     </t>
    </r>
    <r>
      <rPr>
        <sz val="10"/>
        <rFont val="Arial"/>
        <family val="0"/>
      </rPr>
      <t>jednopolna</t>
    </r>
  </si>
  <si>
    <r>
      <t>-</t>
    </r>
    <r>
      <rPr>
        <sz val="7"/>
        <color indexed="8"/>
        <rFont val="Calibri"/>
        <family val="2"/>
      </rPr>
      <t xml:space="preserve">     </t>
    </r>
    <r>
      <rPr>
        <sz val="10"/>
        <rFont val="Arial"/>
        <family val="0"/>
      </rPr>
      <t>izmjenična</t>
    </r>
  </si>
  <si>
    <r>
      <t>-</t>
    </r>
    <r>
      <rPr>
        <sz val="7"/>
        <color indexed="8"/>
        <rFont val="Calibri"/>
        <family val="2"/>
      </rPr>
      <t xml:space="preserve">     </t>
    </r>
    <r>
      <rPr>
        <sz val="10"/>
        <rFont val="Arial"/>
        <family val="0"/>
      </rPr>
      <t>serijska</t>
    </r>
  </si>
  <si>
    <r>
      <t>-</t>
    </r>
    <r>
      <rPr>
        <sz val="7"/>
        <color indexed="8"/>
        <rFont val="Calibri"/>
        <family val="2"/>
      </rPr>
      <t xml:space="preserve">     </t>
    </r>
    <r>
      <rPr>
        <sz val="10"/>
        <rFont val="Arial"/>
        <family val="0"/>
      </rPr>
      <t>križna</t>
    </r>
  </si>
  <si>
    <t>5.</t>
  </si>
  <si>
    <r>
      <rPr>
        <sz val="7"/>
        <color indexed="8"/>
        <rFont val="Calibri"/>
        <family val="2"/>
      </rPr>
      <t xml:space="preserve"> </t>
    </r>
    <r>
      <rPr>
        <sz val="10"/>
        <rFont val="Arial"/>
        <family val="0"/>
      </rPr>
      <t>Instalacione rasvjetne sklopke 10A, n/žb, kao tipovi LX SISTEM–TEP"):</t>
    </r>
  </si>
  <si>
    <t>6.</t>
  </si>
  <si>
    <t>Bakelitno rasvjetno grlo E27, komplet sa žaruljom 60W (privremena rasvjeta).</t>
  </si>
  <si>
    <t>7.</t>
  </si>
  <si>
    <t>8.</t>
  </si>
  <si>
    <t>Priključnica 230V, 16A, p/žb, jednostruka, komplet s ugradnom pvc kutijom, kao tipovi „EUROLINE–TEP„.</t>
  </si>
  <si>
    <t>9.</t>
  </si>
  <si>
    <t>Priključnica 230V, 16A, p/žb, dvostruka, komplet s ugradnom pvc kutijom, kao tipovi „EUROLINE–TEP„.</t>
  </si>
  <si>
    <t>10.</t>
  </si>
  <si>
    <t>Priključnica 230/400V, 16A, p/žb, komplet s ugradnom pvc kutijom, kao tip „EUROLINE–TEP„.</t>
  </si>
  <si>
    <t>11.</t>
  </si>
  <si>
    <t>Tipkalo za daljinsko isključenje napajanja, n/žb. komplet s priborom za učvrćenje.</t>
  </si>
  <si>
    <t>12.</t>
  </si>
  <si>
    <t>Zidna infra crvena grijalica 1600W, 230V.</t>
  </si>
  <si>
    <t>13.</t>
  </si>
  <si>
    <t>Kutija za izjednačenje potencijala metalnih masa u sanitarijama, p/žb, Elektrokontakt.</t>
  </si>
  <si>
    <t>14.</t>
  </si>
  <si>
    <r>
      <t>Izrada izjednačenja potencijala metalnih masa u sanitarijama pomoću vodiča P-Y-4 mm</t>
    </r>
    <r>
      <rPr>
        <vertAlign val="superscript"/>
        <sz val="11"/>
        <color indexed="8"/>
        <rFont val="Calibri"/>
        <family val="2"/>
      </rPr>
      <t>2</t>
    </r>
    <r>
      <rPr>
        <sz val="10"/>
        <rFont val="Arial"/>
        <family val="0"/>
      </rPr>
      <t xml:space="preserve"> u cijevi CS 16 i odgovarajućim obujmicama. Prosječna dužina vodiča iznosi 3 m.</t>
    </r>
  </si>
  <si>
    <t>15.</t>
  </si>
  <si>
    <r>
      <t>Izrada priključka kutije za izjednačenje potencijala, vodičem P-Y-6 mm</t>
    </r>
    <r>
      <rPr>
        <vertAlign val="superscript"/>
        <sz val="11"/>
        <color indexed="8"/>
        <rFont val="Calibri"/>
        <family val="2"/>
      </rPr>
      <t>2</t>
    </r>
    <r>
      <rPr>
        <sz val="10"/>
        <rFont val="Arial"/>
        <family val="0"/>
      </rPr>
      <t xml:space="preserve"> u cijevi CS16, dužine 13 m.</t>
    </r>
  </si>
  <si>
    <t>16.</t>
  </si>
  <si>
    <t>Izrada strujnih krugova rasvjete, utičnica, polaganjem slijedećih vodova sa cijevima, u betonu i po zidu u kamenoj vuni, komplet sa potrebnim razvodnim i prolaznim kutijama, pvc cijevima, te ostalim instalacionim priborom:</t>
  </si>
  <si>
    <r>
      <t>2×P 1,5 mm</t>
    </r>
    <r>
      <rPr>
        <vertAlign val="superscript"/>
        <sz val="11"/>
        <color indexed="8"/>
        <rFont val="Calibri"/>
        <family val="2"/>
      </rPr>
      <t xml:space="preserve">2 </t>
    </r>
    <r>
      <rPr>
        <sz val="10"/>
        <rFont val="Arial"/>
        <family val="0"/>
      </rPr>
      <t>/ CS16</t>
    </r>
  </si>
  <si>
    <t>m’</t>
  </si>
  <si>
    <r>
      <t>3×P 1,5 mm</t>
    </r>
    <r>
      <rPr>
        <vertAlign val="superscript"/>
        <sz val="11"/>
        <color indexed="8"/>
        <rFont val="Calibri"/>
        <family val="2"/>
      </rPr>
      <t xml:space="preserve">2 </t>
    </r>
    <r>
      <rPr>
        <sz val="10"/>
        <rFont val="Arial"/>
        <family val="0"/>
      </rPr>
      <t>/ CS16</t>
    </r>
  </si>
  <si>
    <r>
      <t>4×P 1,5 mm</t>
    </r>
    <r>
      <rPr>
        <vertAlign val="superscript"/>
        <sz val="11"/>
        <color indexed="8"/>
        <rFont val="Calibri"/>
        <family val="2"/>
      </rPr>
      <t xml:space="preserve">2 </t>
    </r>
    <r>
      <rPr>
        <sz val="10"/>
        <rFont val="Arial"/>
        <family val="0"/>
      </rPr>
      <t>/ CS20</t>
    </r>
  </si>
  <si>
    <r>
      <t>2×P 1,5 mm</t>
    </r>
    <r>
      <rPr>
        <vertAlign val="superscript"/>
        <sz val="11"/>
        <color indexed="8"/>
        <rFont val="Calibri"/>
        <family val="2"/>
      </rPr>
      <t xml:space="preserve">2 </t>
    </r>
    <r>
      <rPr>
        <sz val="10"/>
        <rFont val="Arial"/>
        <family val="0"/>
      </rPr>
      <t>+</t>
    </r>
    <r>
      <rPr>
        <vertAlign val="superscript"/>
        <sz val="11"/>
        <color indexed="8"/>
        <rFont val="Calibri"/>
        <family val="2"/>
      </rPr>
      <t xml:space="preserve"> </t>
    </r>
    <r>
      <rPr>
        <sz val="10"/>
        <rFont val="Arial"/>
        <family val="0"/>
      </rPr>
      <t>(P-Y-1,5 mm</t>
    </r>
    <r>
      <rPr>
        <vertAlign val="superscript"/>
        <sz val="11"/>
        <color indexed="8"/>
        <rFont val="Calibri"/>
        <family val="2"/>
      </rPr>
      <t>2</t>
    </r>
    <r>
      <rPr>
        <sz val="10"/>
        <rFont val="Arial"/>
        <family val="0"/>
      </rPr>
      <t>) / CS20</t>
    </r>
  </si>
  <si>
    <r>
      <t>3×P 1,5 mm</t>
    </r>
    <r>
      <rPr>
        <vertAlign val="superscript"/>
        <sz val="11"/>
        <color indexed="8"/>
        <rFont val="Calibri"/>
        <family val="2"/>
      </rPr>
      <t xml:space="preserve">2 </t>
    </r>
    <r>
      <rPr>
        <sz val="10"/>
        <rFont val="Arial"/>
        <family val="0"/>
      </rPr>
      <t>+</t>
    </r>
    <r>
      <rPr>
        <vertAlign val="superscript"/>
        <sz val="11"/>
        <color indexed="8"/>
        <rFont val="Calibri"/>
        <family val="2"/>
      </rPr>
      <t xml:space="preserve"> </t>
    </r>
    <r>
      <rPr>
        <sz val="10"/>
        <rFont val="Arial"/>
        <family val="0"/>
      </rPr>
      <t>(P-Y-1,5 mm</t>
    </r>
    <r>
      <rPr>
        <vertAlign val="superscript"/>
        <sz val="11"/>
        <color indexed="8"/>
        <rFont val="Calibri"/>
        <family val="2"/>
      </rPr>
      <t>2</t>
    </r>
    <r>
      <rPr>
        <sz val="10"/>
        <rFont val="Arial"/>
        <family val="0"/>
      </rPr>
      <t>) / CS20</t>
    </r>
  </si>
  <si>
    <r>
      <t>4×P 1,5 mm</t>
    </r>
    <r>
      <rPr>
        <vertAlign val="superscript"/>
        <sz val="11"/>
        <color indexed="8"/>
        <rFont val="Calibri"/>
        <family val="2"/>
      </rPr>
      <t xml:space="preserve">2 + </t>
    </r>
    <r>
      <rPr>
        <sz val="10"/>
        <rFont val="Arial"/>
        <family val="0"/>
      </rPr>
      <t>(P-Y-1,5 mm</t>
    </r>
    <r>
      <rPr>
        <vertAlign val="superscript"/>
        <sz val="11"/>
        <color indexed="8"/>
        <rFont val="Calibri"/>
        <family val="2"/>
      </rPr>
      <t xml:space="preserve">2) </t>
    </r>
    <r>
      <rPr>
        <sz val="10"/>
        <rFont val="Arial"/>
        <family val="0"/>
      </rPr>
      <t>/ CS20</t>
    </r>
  </si>
  <si>
    <r>
      <t>2×P 2,5 mm</t>
    </r>
    <r>
      <rPr>
        <vertAlign val="superscript"/>
        <sz val="11"/>
        <color indexed="8"/>
        <rFont val="Calibri"/>
        <family val="2"/>
      </rPr>
      <t xml:space="preserve">2 </t>
    </r>
    <r>
      <rPr>
        <sz val="10"/>
        <rFont val="Arial"/>
        <family val="0"/>
      </rPr>
      <t>+</t>
    </r>
    <r>
      <rPr>
        <vertAlign val="superscript"/>
        <sz val="11"/>
        <color indexed="8"/>
        <rFont val="Calibri"/>
        <family val="2"/>
      </rPr>
      <t xml:space="preserve"> </t>
    </r>
    <r>
      <rPr>
        <sz val="10"/>
        <rFont val="Arial"/>
        <family val="0"/>
      </rPr>
      <t>(P-Y-2,5 mm</t>
    </r>
    <r>
      <rPr>
        <vertAlign val="superscript"/>
        <sz val="11"/>
        <color indexed="8"/>
        <rFont val="Calibri"/>
        <family val="2"/>
      </rPr>
      <t>2</t>
    </r>
    <r>
      <rPr>
        <sz val="10"/>
        <rFont val="Arial"/>
        <family val="0"/>
      </rPr>
      <t>)</t>
    </r>
    <r>
      <rPr>
        <vertAlign val="superscript"/>
        <sz val="11"/>
        <color indexed="8"/>
        <rFont val="Calibri"/>
        <family val="2"/>
      </rPr>
      <t xml:space="preserve"> </t>
    </r>
    <r>
      <rPr>
        <sz val="10"/>
        <rFont val="Arial"/>
        <family val="0"/>
      </rPr>
      <t>/ CS20</t>
    </r>
  </si>
  <si>
    <r>
      <t>4×P 2,5 mm</t>
    </r>
    <r>
      <rPr>
        <vertAlign val="superscript"/>
        <sz val="11"/>
        <color indexed="8"/>
        <rFont val="Calibri"/>
        <family val="2"/>
      </rPr>
      <t xml:space="preserve">2 </t>
    </r>
    <r>
      <rPr>
        <sz val="10"/>
        <rFont val="Arial"/>
        <family val="0"/>
      </rPr>
      <t>+</t>
    </r>
    <r>
      <rPr>
        <vertAlign val="superscript"/>
        <sz val="11"/>
        <color indexed="8"/>
        <rFont val="Calibri"/>
        <family val="2"/>
      </rPr>
      <t xml:space="preserve"> </t>
    </r>
    <r>
      <rPr>
        <sz val="10"/>
        <rFont val="Arial"/>
        <family val="0"/>
      </rPr>
      <t>(P-Y-2,5 mm</t>
    </r>
    <r>
      <rPr>
        <vertAlign val="superscript"/>
        <sz val="11"/>
        <color indexed="8"/>
        <rFont val="Calibri"/>
        <family val="2"/>
      </rPr>
      <t>2</t>
    </r>
    <r>
      <rPr>
        <sz val="10"/>
        <rFont val="Arial"/>
        <family val="0"/>
      </rPr>
      <t>)</t>
    </r>
    <r>
      <rPr>
        <vertAlign val="superscript"/>
        <sz val="11"/>
        <color indexed="8"/>
        <rFont val="Calibri"/>
        <family val="2"/>
      </rPr>
      <t xml:space="preserve"> </t>
    </r>
    <r>
      <rPr>
        <sz val="10"/>
        <rFont val="Arial"/>
        <family val="0"/>
      </rPr>
      <t>/ CS25</t>
    </r>
  </si>
  <si>
    <r>
      <t>PP –.2×1,5 mm</t>
    </r>
    <r>
      <rPr>
        <vertAlign val="superscript"/>
        <sz val="11"/>
        <color indexed="8"/>
        <rFont val="Calibri"/>
        <family val="2"/>
      </rPr>
      <t>2</t>
    </r>
    <r>
      <rPr>
        <sz val="10"/>
        <rFont val="Arial"/>
        <family val="0"/>
      </rPr>
      <t>/CSS16</t>
    </r>
  </si>
  <si>
    <r>
      <t>PP – 3×1,5 mm</t>
    </r>
    <r>
      <rPr>
        <vertAlign val="superscript"/>
        <sz val="11"/>
        <color indexed="8"/>
        <rFont val="Calibri"/>
        <family val="2"/>
      </rPr>
      <t>2</t>
    </r>
    <r>
      <rPr>
        <sz val="10"/>
        <rFont val="Arial"/>
        <family val="0"/>
      </rPr>
      <t>/CSS20</t>
    </r>
  </si>
  <si>
    <r>
      <t>PP – Y – 3×1,5 mm</t>
    </r>
    <r>
      <rPr>
        <vertAlign val="superscript"/>
        <sz val="11"/>
        <color indexed="8"/>
        <rFont val="Calibri"/>
        <family val="2"/>
      </rPr>
      <t>2</t>
    </r>
    <r>
      <rPr>
        <sz val="10"/>
        <rFont val="Arial"/>
        <family val="0"/>
      </rPr>
      <t>/CSS20</t>
    </r>
  </si>
  <si>
    <r>
      <t>PP – Y – 4×1,5 mm</t>
    </r>
    <r>
      <rPr>
        <vertAlign val="superscript"/>
        <sz val="11"/>
        <color indexed="8"/>
        <rFont val="Calibri"/>
        <family val="2"/>
      </rPr>
      <t>2</t>
    </r>
    <r>
      <rPr>
        <sz val="10"/>
        <rFont val="Arial"/>
        <family val="0"/>
      </rPr>
      <t>/CSS20</t>
    </r>
  </si>
  <si>
    <r>
      <t>PP – Y – 5×1,5 mm</t>
    </r>
    <r>
      <rPr>
        <vertAlign val="superscript"/>
        <sz val="11"/>
        <color indexed="8"/>
        <rFont val="Calibri"/>
        <family val="2"/>
      </rPr>
      <t>2</t>
    </r>
    <r>
      <rPr>
        <sz val="10"/>
        <rFont val="Arial"/>
        <family val="0"/>
      </rPr>
      <t>/CSS25</t>
    </r>
  </si>
  <si>
    <r>
      <t>PP-Y–3×2,5 mm</t>
    </r>
    <r>
      <rPr>
        <vertAlign val="superscript"/>
        <sz val="11"/>
        <color indexed="8"/>
        <rFont val="Calibri"/>
        <family val="2"/>
      </rPr>
      <t>2</t>
    </r>
    <r>
      <rPr>
        <sz val="10"/>
        <rFont val="Arial"/>
        <family val="0"/>
      </rPr>
      <t>/CSS25</t>
    </r>
  </si>
  <si>
    <r>
      <t>PP-Y–5×2,5 mm</t>
    </r>
    <r>
      <rPr>
        <vertAlign val="superscript"/>
        <sz val="11"/>
        <color indexed="8"/>
        <rFont val="Calibri"/>
        <family val="2"/>
      </rPr>
      <t>2</t>
    </r>
    <r>
      <rPr>
        <sz val="10"/>
        <rFont val="Arial"/>
        <family val="0"/>
      </rPr>
      <t>/CSS25</t>
    </r>
  </si>
  <si>
    <t>17.</t>
  </si>
  <si>
    <r>
      <t>Kabel PP00-Y–5×16 mm</t>
    </r>
    <r>
      <rPr>
        <vertAlign val="superscript"/>
        <sz val="11"/>
        <color indexed="8"/>
        <rFont val="Calibri"/>
        <family val="2"/>
      </rPr>
      <t>2</t>
    </r>
    <r>
      <rPr>
        <sz val="10"/>
        <rFont val="Arial"/>
        <family val="0"/>
      </rPr>
      <t>, položen u zemlju od elek. ormara SPMO do elek. ormara R1 (kabel se uvlači u pvc cijev).</t>
    </r>
  </si>
  <si>
    <t>18.</t>
  </si>
  <si>
    <r>
      <t xml:space="preserve">Kruta pvc cijev </t>
    </r>
    <r>
      <rPr>
        <sz val="10"/>
        <rFont val="Arial"/>
        <family val="0"/>
      </rPr>
      <t>ø110mm (za uvlačenje kabela) položena u zemlju, komplet s iskopom i zatrpavanjem rova, te zaštitnim pvc GAL štitnicima.</t>
    </r>
  </si>
  <si>
    <t>m</t>
  </si>
  <si>
    <t>19.</t>
  </si>
  <si>
    <t>Montaža i spajanje IC grijalice i elek. bojlera.</t>
  </si>
  <si>
    <t>20.</t>
  </si>
  <si>
    <t>Razni sitni spojni i montažni materijal.</t>
  </si>
  <si>
    <t>21.</t>
  </si>
  <si>
    <t>Ispitivanje instalacije, te izdavanje potrebnih atesta i protokola.</t>
  </si>
  <si>
    <t>22.</t>
  </si>
  <si>
    <t>Izrada elektrotehničke dokumentacije izvede-nog stanja jake i slabe struje, komplet sa predajom investitoru u tri primjerka.</t>
  </si>
  <si>
    <t xml:space="preserve">ST.I. UKUPNO </t>
  </si>
  <si>
    <t>II.SLABA STRUJA</t>
  </si>
  <si>
    <t>INSTALACIJA TELEFONA</t>
  </si>
  <si>
    <t>Dobava, polaganje u pvc instal. cijevi, te spajanje slijedećeg instalacionog materijala i pribora:</t>
  </si>
  <si>
    <t>kabel TC 3POHFFR-2x2x0,4 / kat. 5</t>
  </si>
  <si>
    <t>kabel TC 3POHFFR-5x2x0,4 / kat. 5</t>
  </si>
  <si>
    <t>Ostali neimenovani montažni i spojni materijal</t>
  </si>
  <si>
    <t>Dobava te polaganje u zidove negorivih termoplastičnih cijevi sljedećih tipova:</t>
  </si>
  <si>
    <t xml:space="preserve">cijev CSS 16 </t>
  </si>
  <si>
    <t>m.</t>
  </si>
  <si>
    <t xml:space="preserve">cijev CSS 20 </t>
  </si>
  <si>
    <t>Ostali sitni spojni i montažni materijal.</t>
  </si>
  <si>
    <t xml:space="preserve">Dobava, montaža i spajanje p/žb. elektroinstalacijskog materijala. Stavka obuhvaća sljedeće </t>
  </si>
  <si>
    <r>
      <t>*</t>
    </r>
    <r>
      <rPr>
        <sz val="7"/>
        <color indexed="8"/>
        <rFont val="Calibri"/>
        <family val="2"/>
      </rPr>
      <t xml:space="preserve">     </t>
    </r>
    <r>
      <rPr>
        <sz val="10"/>
        <rFont val="Arial"/>
        <family val="0"/>
      </rPr>
      <t>montažna kutija za montažu u zid (ugradnja priključnice 2×RJ11)</t>
    </r>
  </si>
  <si>
    <r>
      <t>*</t>
    </r>
    <r>
      <rPr>
        <sz val="7"/>
        <color indexed="8"/>
        <rFont val="Calibri"/>
        <family val="2"/>
      </rPr>
      <t xml:space="preserve">     </t>
    </r>
    <r>
      <rPr>
        <sz val="10"/>
        <rFont val="Arial"/>
        <family val="0"/>
      </rPr>
      <t>telefonska priključnica dvostruka (2xRJ11)</t>
    </r>
  </si>
  <si>
    <t>Ostali sitan montažni i instalacioni materijal i pribor</t>
  </si>
  <si>
    <r>
      <t>Izrada uzemljenja tel. ormariča vodičem P-Y-4 mm</t>
    </r>
    <r>
      <rPr>
        <vertAlign val="superscript"/>
        <sz val="11"/>
        <color indexed="8"/>
        <rFont val="Calibri"/>
        <family val="2"/>
      </rPr>
      <t>2</t>
    </r>
    <r>
      <rPr>
        <sz val="10"/>
        <rFont val="Arial"/>
        <family val="0"/>
      </rPr>
      <t>, dužine 5 m, u cijevi CS16.</t>
    </r>
  </si>
  <si>
    <t>Telefonski izvodni ormarić kao tip KRONE Bok I, komplet sa regletama.</t>
  </si>
  <si>
    <t>Prolazne i razvodne PVC p/žb kutije raznih dimenzija.</t>
  </si>
  <si>
    <r>
      <t xml:space="preserve">Dobava i polaganje cijevi PEHD </t>
    </r>
    <r>
      <rPr>
        <sz val="10"/>
        <rFont val="Arial"/>
        <family val="0"/>
      </rPr>
      <t>f 50 mm za uvođenje telef. kabela, uključivo i spoj s DTK zdencom.</t>
    </r>
  </si>
  <si>
    <t>Razni sitni spojni i ostali nedefinirani materijal.</t>
  </si>
  <si>
    <t>Izrada dokumentacije izvedenog stanja, te predaja korisniku u tri (3) primjerka.</t>
  </si>
  <si>
    <t>Ispitivanje instalacije, te izdavanje potrebnih atesta.</t>
  </si>
  <si>
    <t xml:space="preserve">ST.II. UKUPNO </t>
  </si>
  <si>
    <t>III. INSTALACIJA UZEMLJENJA</t>
  </si>
  <si>
    <t>Traka FeZn-30×4 mm, položena u podložni beton (ispod hidroizolacije) komplet sa izradom svih spojeva i izvoda.</t>
  </si>
  <si>
    <r>
      <t xml:space="preserve">Puni okruli Al profil </t>
    </r>
    <r>
      <rPr>
        <sz val="10"/>
        <rFont val="Arial"/>
        <family val="0"/>
      </rPr>
      <t>ø8mm, položen po unutarnjem zidu na tipskim zidnim podporama (unutarnje uzemljenje za priključak metalnih masa), komplet sa spajanjem na uzemljivač.</t>
    </r>
  </si>
  <si>
    <r>
      <t>Izrada uzemljenja metalnih masa tehnološke opreme, spajanjem istih na unutarnje uzemljenje pomoču vodiča P/F-Y-10mm</t>
    </r>
    <r>
      <rPr>
        <vertAlign val="superscript"/>
        <sz val="11"/>
        <color indexed="8"/>
        <rFont val="Calibri"/>
        <family val="2"/>
      </rPr>
      <t>2</t>
    </r>
    <r>
      <rPr>
        <sz val="10"/>
        <rFont val="Arial"/>
        <family val="0"/>
      </rPr>
      <t>, prosječne dužine 1m, komplet s odgovarajučim spojnicama.</t>
    </r>
  </si>
  <si>
    <t>Spajanje FeZn trake s FeZn trakom pomoću tipskih vijčanih križnih FeZn spojnica, komplet sa spojnicom.</t>
  </si>
  <si>
    <t xml:space="preserve">Razni sitni spojni i montažni materijal. </t>
  </si>
  <si>
    <r>
      <rPr>
        <sz val="7"/>
        <color indexed="8"/>
        <rFont val="Calibri"/>
        <family val="2"/>
      </rPr>
      <t xml:space="preserve"> </t>
    </r>
    <r>
      <rPr>
        <sz val="10"/>
        <rFont val="Arial"/>
        <family val="0"/>
      </rPr>
      <t>Ispitivanje instalacije, mjerenje otpora uzemlje-nja, te izdavanje potrebnih atesta.</t>
    </r>
  </si>
  <si>
    <t>TROŠKOVNIK                                                 INSTALACIJA VODOVODA I ODVODNJE</t>
  </si>
  <si>
    <t>A. VODOVOD</t>
  </si>
  <si>
    <t>A1. MONTERSKI RADOVI</t>
  </si>
  <si>
    <t xml:space="preserve">Dobava i montaža PP R vodovodnih cijevi i fitinga, te mesinganih armatura za instalaciju vodovoda unutar objekta, zaključno do priključka na postojeći javni vodovod unutar zasunske komora. Montažu vršiti prema uputi proizvođača. Obračun po tekućem metru kompletno montirane, izolirane, pričvršćene, ispitane i dezinficirane cijevi, sa svim spojnim i pomoćnim materijalom za montažu, izolaciju, pričvršćenje i dezinfekciju. Armature se obračunavaju po komadu. Za dovodni razvod u zemlji predviđene su okiten cijevi u kolutu. U stavku uračunati pješčanu posteljicu debljine 10 cm i nadsloj iznad cijevi 30 cm za cijevi u zemlji. </t>
  </si>
  <si>
    <t xml:space="preserve">a/ </t>
  </si>
  <si>
    <t>Cijevi</t>
  </si>
  <si>
    <t>u zemlji i podu</t>
  </si>
  <si>
    <t>p.p.r. dn 32 mm</t>
  </si>
  <si>
    <t>mt</t>
  </si>
  <si>
    <t>p.p.r. dn 25 mm</t>
  </si>
  <si>
    <t>p.p.r. dn 20 mm</t>
  </si>
  <si>
    <t>p.p.r. dn 15 mm</t>
  </si>
  <si>
    <t>ispod stropa podruma-izolacija mineralna vuna u oplati do al. lima i u podu izolirano armaflex-om</t>
  </si>
  <si>
    <t>u zidnim usjecima i vodovdne vertikale</t>
  </si>
  <si>
    <t xml:space="preserve">b/ </t>
  </si>
  <si>
    <t>Armature</t>
  </si>
  <si>
    <t>b1/</t>
  </si>
  <si>
    <t>Kuglasti ventil s ispusnom slavinom</t>
  </si>
  <si>
    <t>dn 25 mm s ispustom</t>
  </si>
  <si>
    <t>dn 15 mm s ispustom</t>
  </si>
  <si>
    <t>dn 20 mm s ispustom</t>
  </si>
  <si>
    <t>protupovratni ventil dn 32 mm</t>
  </si>
  <si>
    <t>brušena prirubnica dn 32/20 mm</t>
  </si>
  <si>
    <t>ravni ventil dn 20 mm + čep za jacuzzi</t>
  </si>
  <si>
    <t>b2/</t>
  </si>
  <si>
    <t>Slobodno-protočni ventili ravni s poniklanom kapom na navoj, mesingani sa spojem na navoj obostrano / prethodni ventili sanit. uređaja kod combi.</t>
  </si>
  <si>
    <t xml:space="preserve">dn 20 mm </t>
  </si>
  <si>
    <t>b3/</t>
  </si>
  <si>
    <t>Slobodno-protočni ventili kutni s poniklanom kapom na navoj, mesingani sa spojem na navoj obostrano / prethodni ventili sanit. uređaja.</t>
  </si>
  <si>
    <t>dn 15 mm</t>
  </si>
  <si>
    <t>dn 15 mm s holenderom</t>
  </si>
  <si>
    <t>hol. sl. dn 15 mm bez crijeva</t>
  </si>
  <si>
    <t>hol. sl. dn 15 mm - perilica</t>
  </si>
  <si>
    <t>b4/</t>
  </si>
  <si>
    <t>Priključak protočnog bojlera za pripremu tople vode na vodovodnu instalaciju te dobava i ugradnja el. bojlera veličine 30 l ispod stropa sanit. čvora sve komplet s pruključkom na vodovodnu instalaciju.</t>
  </si>
  <si>
    <t>priključak protočnog bojlera</t>
  </si>
  <si>
    <t>priključak el. bojlera 50 l</t>
  </si>
  <si>
    <t>b5/</t>
  </si>
  <si>
    <t>Slobodno protočni podžbukni ventili mesingani sa spojem na navoj obostrano. (glavni ventili sanitarne grupe i kuhinje)</t>
  </si>
  <si>
    <t>dn 20 mm</t>
  </si>
  <si>
    <t>Pokrivanje višestrešnog krova falcovanim crijepom. Pokrov se mora izvršiti prema uputama proizvođača, a za određeni nagib krovne plohe. Obračun se vrši po m2 gotovog krova. U obračun ulaze svi fazonski komadi kao npr. za ventilaciju krovne plohe.</t>
  </si>
  <si>
    <t>Slijedi uputu proizvođača:
-PRIPREMA PODLOGE:                                         Podloge od opeke, betona ili čvrste produžne žbuke moraju biti čvrste, ravne, suhe, nesmrznute, bez ostataka
oplatnog ulja. Grube neravnine treba izravnati sa VC 60 žbukom. Glatki beton treba impregnirati sa MINERALKVARC GRUNDOM. Starost betona treba biti minimum dva mjeseca. Prije ljepljenja ploča na donju ivicu fasade postavi se odgovarajući SOKL PROFIL.                                                                          -POSTUPAK UGRADNJE:
LJEPLJENJE: SAMOTERM® se nanosi trakasto po rubovima ploča i točkasto po sredini, debljine 1-2 cm. Prvi red ploča umećese u SOKL PROFIL. Drugi i ostali redovi ploča lijepe se sa pomakom od pola ploče u odnosu na donji red. Ravnina zalijepljenih ploča kontrolira se pomoću ravne letve (2 m). Kada SAMOTERM® očvrsne eventualne neravnine i oštri bridovi bruse se brusnim papirom. Ploče se dodatno učvršćuju, najranije 12 sati nakon ljepljenja, odgovarajučim pričvrsnicama (tiplima) sa 2-9 kom/m2.
GLETANJE I ARMIRANJE: Za gletanje SAMOTERM® se priprema na isti način kao i za ljepljenje. Nanosi se metalnom gladilicom po cijeloj površini ploče u debljini od 2-3 mm. U svježi sloj utiskuje se prvo kutni profil, a potom staklena mrežica s preklopom cca 10 cm na svim slojevima mrežice kao i na uglovima. Dodatne trake ARMIRAJUČE STAKLENE MREŽICE veličine 50x30 cm polažu se dijagonalno na uglovima, uz otvore (prozori, vrata). Drugi sloj SAMOTERM®-a nanosi se na očvrsli prvi sloj u debljini 2-3 mm (obično drugi dan). Za završnu obradu izvodi se SILIKATNA ŽBUKA TIP RZ. 
   OPIS SLOJEVA:
1. PODLOGA-ZID
2. SOKL PROFIL
3. POLISTIREN PLOČA-UKUPNO 6 CM
4. PRIČVRSNICA
5. ARMIRAJUČA MREŽICA
6. SAMOTERM®
7. MINERALKVARC GRUND
8. FASADNA ŽBUKA
   NAPOMENA:
 Kod kupnje POLISTIREN PLOČA preporučamo 
 SAMOGASIVE FASADNE POLISTIREN PLOČE 
 starosti 3 mjeseca.</t>
  </si>
  <si>
    <t xml:space="preserve">   Pr_ 89,80, Pot_ 89,50</t>
  </si>
  <si>
    <t xml:space="preserve">   Pr - terasa _ 56,15 , Pot - balkon _ 5,80</t>
  </si>
  <si>
    <t>Dobava, montaža i spajanje zidnih, stropnih i podnih svjetiljaka raznih tipova</t>
  </si>
  <si>
    <t>Dobava, montaža i spajanje svog potrebnog materijala za izradu gromobranske instalacije. U cijenik su uključena sva mjerenja te izdavanje potrebnih atesta.</t>
  </si>
  <si>
    <t>Namještanje, učvršćivanje i ugradba PVC prozora i vrata u zidove. Ugradba u cem mortu omjera 1:2</t>
  </si>
  <si>
    <t>2.1.</t>
  </si>
  <si>
    <t>Red.br</t>
  </si>
  <si>
    <t>Opis radova</t>
  </si>
  <si>
    <t>Jed.mjera</t>
  </si>
  <si>
    <t>Jed.cijena</t>
  </si>
  <si>
    <t>Ukupna cijena</t>
  </si>
  <si>
    <r>
      <t>m</t>
    </r>
    <r>
      <rPr>
        <vertAlign val="superscript"/>
        <sz val="10"/>
        <color indexed="8"/>
        <rFont val="Geneva"/>
        <family val="0"/>
      </rPr>
      <t>2</t>
    </r>
  </si>
  <si>
    <r>
      <t>Zidanje nosivih zidova blok opekom            d=25 cm. Zidazi u produženom mortu 1:2:6, MO 10. Obračun po m</t>
    </r>
    <r>
      <rPr>
        <vertAlign val="superscript"/>
        <sz val="10"/>
        <color indexed="8"/>
        <rFont val="Arial"/>
        <family val="2"/>
      </rPr>
      <t>3</t>
    </r>
    <r>
      <rPr>
        <sz val="10"/>
        <color indexed="8"/>
        <rFont val="Arial"/>
        <family val="2"/>
      </rPr>
      <t xml:space="preserve"> izvedenog zida.</t>
    </r>
  </si>
  <si>
    <r>
      <t>m</t>
    </r>
    <r>
      <rPr>
        <vertAlign val="superscript"/>
        <sz val="10"/>
        <color indexed="8"/>
        <rFont val="Geneva"/>
        <family val="0"/>
      </rPr>
      <t>3</t>
    </r>
  </si>
  <si>
    <r>
      <t>Zidanje pregradnih zidova sa POROLIT šupljom opekom. Zidati u produžnom mortu 1:2:6 MO 10. Obračun se vrši po m</t>
    </r>
    <r>
      <rPr>
        <vertAlign val="superscript"/>
        <sz val="10"/>
        <color indexed="8"/>
        <rFont val="Arial"/>
        <family val="2"/>
      </rPr>
      <t>2</t>
    </r>
    <r>
      <rPr>
        <sz val="10"/>
        <color indexed="8"/>
        <rFont val="Arial"/>
        <family val="2"/>
      </rPr>
      <t xml:space="preserve"> izvedenog zida mjereno po vert.projekciji.</t>
    </r>
  </si>
  <si>
    <r>
      <t>Zidanje Schiedel dimnjaka za  štednjak za grijanje na kruto gorivo, Ø16,sa šamotnom oblogom.
Obračun po m</t>
    </r>
    <r>
      <rPr>
        <vertAlign val="superscript"/>
        <sz val="10"/>
        <color indexed="8"/>
        <rFont val="Arial"/>
        <family val="2"/>
      </rPr>
      <t>1</t>
    </r>
    <r>
      <rPr>
        <sz val="10"/>
        <color indexed="8"/>
        <rFont val="Arial"/>
        <family val="2"/>
      </rPr>
      <t xml:space="preserve"> komplet izvedenog dimnjaka 
sa svim priključcima, oblogom i predradnjama.
Komplet sa svim potrebnim spojnim elementima:
-plašt, šamotna cijev, priključak za peć-RA, priključak za vratašca-PA, konzolna ploča, krovna ploča, dilataciona rozeta, vezni materijal, tervol traka, specijalni kit za spajanje šamotnih cijevi, završna tipska kapa
</t>
    </r>
  </si>
  <si>
    <r>
      <t>m</t>
    </r>
    <r>
      <rPr>
        <vertAlign val="superscript"/>
        <sz val="10"/>
        <color indexed="8"/>
        <rFont val="Geneva"/>
        <family val="0"/>
      </rPr>
      <t>1</t>
    </r>
  </si>
  <si>
    <r>
      <t>Nabava, dobava i postava PVC folije, koja se postavlja preko termoizolacije podova. Obračun po m</t>
    </r>
    <r>
      <rPr>
        <vertAlign val="superscript"/>
        <sz val="10"/>
        <color indexed="8"/>
        <rFont val="Arial"/>
        <family val="2"/>
      </rPr>
      <t>2</t>
    </r>
    <r>
      <rPr>
        <sz val="10"/>
        <color indexed="8"/>
        <rFont val="Arial"/>
        <family val="2"/>
      </rPr>
      <t>.</t>
    </r>
  </si>
  <si>
    <r>
      <t>m</t>
    </r>
    <r>
      <rPr>
        <vertAlign val="superscript"/>
        <sz val="10"/>
        <color indexed="8"/>
        <rFont val="Arial"/>
        <family val="2"/>
      </rPr>
      <t>2</t>
    </r>
  </si>
  <si>
    <r>
      <t>Izvedba toplinske izolacije stropova sa MULTIPOR pločama deb. 8,0 cm.Ploče ljepiti mineralnim ljepilom. (Ploče se postavljaju na stropove iznad garaže). Obračun po m</t>
    </r>
    <r>
      <rPr>
        <vertAlign val="superscript"/>
        <sz val="10"/>
        <color indexed="8"/>
        <rFont val="Arial"/>
        <family val="2"/>
      </rPr>
      <t>2</t>
    </r>
    <r>
      <rPr>
        <sz val="10"/>
        <color indexed="8"/>
        <rFont val="Arial"/>
        <family val="2"/>
      </rPr>
      <t>.</t>
    </r>
  </si>
  <si>
    <r>
      <t>Izrada, dobava i ugradba mesinganih (ili prokrom) traka 30/3 mm, ugrađenih na spojevima podova od različitog materijala. Dužine traka 80-160 cm. Obračun po m</t>
    </r>
    <r>
      <rPr>
        <vertAlign val="superscript"/>
        <sz val="10"/>
        <color indexed="8"/>
        <rFont val="Arial"/>
        <family val="2"/>
      </rPr>
      <t>1</t>
    </r>
    <r>
      <rPr>
        <sz val="10"/>
        <color indexed="8"/>
        <rFont val="Arial"/>
        <family val="2"/>
      </rPr>
      <t>.</t>
    </r>
  </si>
  <si>
    <r>
      <t>m</t>
    </r>
    <r>
      <rPr>
        <vertAlign val="superscript"/>
        <sz val="10"/>
        <color indexed="8"/>
        <rFont val="Arial"/>
        <family val="2"/>
      </rPr>
      <t>1</t>
    </r>
  </si>
  <si>
    <r>
      <t>Čišćenje objekta tokom građenja i generalno čišćenje po završetku ugovorenih radova, sa utovarom i odvozom smeća. Čiste se podovi, zidovi, staklo, bravarija i sl.     Obračun po m</t>
    </r>
    <r>
      <rPr>
        <vertAlign val="superscript"/>
        <sz val="10"/>
        <color indexed="8"/>
        <rFont val="Arial"/>
        <family val="2"/>
      </rPr>
      <t>2</t>
    </r>
    <r>
      <rPr>
        <sz val="10"/>
        <color indexed="8"/>
        <rFont val="Arial"/>
        <family val="2"/>
      </rPr>
      <t xml:space="preserve"> tlocrtne površine objekta.</t>
    </r>
  </si>
  <si>
    <r>
      <t xml:space="preserve"> - prizemlje - unutrašnje stepenice (tlocrtno 3,6 m</t>
    </r>
    <r>
      <rPr>
        <vertAlign val="superscript"/>
        <sz val="10"/>
        <color indexed="8"/>
        <rFont val="Arial"/>
        <family val="2"/>
      </rPr>
      <t>2</t>
    </r>
    <r>
      <rPr>
        <sz val="10"/>
        <color indexed="8"/>
        <rFont val="Arial"/>
        <family val="2"/>
      </rPr>
      <t>, razvijeno 6,30 m</t>
    </r>
    <r>
      <rPr>
        <vertAlign val="superscript"/>
        <sz val="10"/>
        <color indexed="8"/>
        <rFont val="Arial"/>
        <family val="2"/>
      </rPr>
      <t>2</t>
    </r>
    <r>
      <rPr>
        <sz val="10"/>
        <color indexed="8"/>
        <rFont val="Arial"/>
        <family val="2"/>
      </rPr>
      <t>)</t>
    </r>
  </si>
  <si>
    <r>
      <t>Dobava i montaža keramičkih bordura i listela po izboru   projektanta. Obračun po m</t>
    </r>
    <r>
      <rPr>
        <vertAlign val="superscript"/>
        <sz val="10"/>
        <color indexed="8"/>
        <rFont val="Arial"/>
        <family val="2"/>
      </rPr>
      <t>1</t>
    </r>
    <r>
      <rPr>
        <sz val="10"/>
        <color indexed="8"/>
        <rFont val="Arial"/>
        <family val="2"/>
      </rPr>
      <t xml:space="preserve"> ugrađene bordure.
Varijantno</t>
    </r>
  </si>
  <si>
    <t xml:space="preserve"> - bordura      š=3 cm</t>
  </si>
  <si>
    <t xml:space="preserve"> - bordura      š=7 cm</t>
  </si>
  <si>
    <t xml:space="preserve"> - listel          š=1 cm</t>
  </si>
  <si>
    <r>
      <t>Dobava i montaža sokl pločica š=7 cm, dužine pločice. Obračun po m</t>
    </r>
    <r>
      <rPr>
        <vertAlign val="superscript"/>
        <sz val="10"/>
        <color indexed="8"/>
        <rFont val="Arial"/>
        <family val="2"/>
      </rPr>
      <t>1</t>
    </r>
    <r>
      <rPr>
        <sz val="10"/>
        <color indexed="8"/>
        <rFont val="Arial"/>
        <family val="2"/>
      </rPr>
      <t xml:space="preserve">  položene pločice.</t>
    </r>
  </si>
  <si>
    <r>
      <t xml:space="preserve"> - </t>
    </r>
    <r>
      <rPr>
        <sz val="10"/>
        <color indexed="8"/>
        <rFont val="Geneva"/>
        <family val="0"/>
      </rPr>
      <t>vanjska - Po = 3, Pr = 9, Pot = 9</t>
    </r>
  </si>
  <si>
    <r>
      <t xml:space="preserve"> - </t>
    </r>
    <r>
      <rPr>
        <sz val="10"/>
        <color indexed="8"/>
        <rFont val="Geneva"/>
        <family val="0"/>
      </rPr>
      <t>unutarnja - Po = 3, Pr = 9, Pot = 9</t>
    </r>
  </si>
  <si>
    <r>
      <t>Opločenje stubišta sa granitnim pločama d= 20 mm. Dimenzija ploča cca 30x30 cm ili 40x40 cm. Obračun po m</t>
    </r>
    <r>
      <rPr>
        <vertAlign val="superscript"/>
        <sz val="10"/>
        <color indexed="8"/>
        <rFont val="Geneva"/>
        <family val="0"/>
      </rPr>
      <t>2</t>
    </r>
    <r>
      <rPr>
        <sz val="10"/>
        <color indexed="8"/>
        <rFont val="Geneva"/>
        <family val="0"/>
      </rPr>
      <t xml:space="preserve"> komplet izvedenog stubišta.</t>
    </r>
  </si>
  <si>
    <t>2. KROVOPOKRIVAČKI RADOVI</t>
  </si>
  <si>
    <t>PROZORI</t>
  </si>
  <si>
    <t xml:space="preserve">VANJSKA VRATA </t>
  </si>
  <si>
    <t>Stolarski radovi ukupno:</t>
  </si>
  <si>
    <t>6.1.</t>
  </si>
  <si>
    <t>m2</t>
  </si>
  <si>
    <t>Gipsarski radovi ukupno :</t>
  </si>
  <si>
    <t>m1</t>
  </si>
  <si>
    <t>3.1.</t>
  </si>
  <si>
    <t xml:space="preserve">Dobava i izrada termoizolacije zidova: u cijenu je uključen ekspandirani polistiren (EPS) debljine 10 cm, mrežica, ljepilo, tiple , kutne lajsne, extrudirani polistiren (XPS) te završni silikatni sloj i teraplast u boji po želji investitora. </t>
  </si>
  <si>
    <t>Dobava i postava skele za izradu termoizolacije na zidovima.</t>
  </si>
  <si>
    <r>
      <t>m</t>
    </r>
    <r>
      <rPr>
        <vertAlign val="superscript"/>
        <sz val="10"/>
        <color indexed="8"/>
        <rFont val="Arial"/>
        <family val="2"/>
      </rPr>
      <t>2</t>
    </r>
  </si>
  <si>
    <t>PVC KLUPČICE SA ZAVRŠECIMA ZA FASADU</t>
  </si>
  <si>
    <t>Limarski radovi ukupno:</t>
  </si>
  <si>
    <t>Izolaterski radovi ukupno:</t>
  </si>
  <si>
    <t>1.2.</t>
  </si>
  <si>
    <t xml:space="preserve"> 3. LIMARSKI RADOVI</t>
  </si>
  <si>
    <t>5.1.</t>
  </si>
  <si>
    <t>5.2.</t>
  </si>
  <si>
    <t>7.2.</t>
  </si>
  <si>
    <t>Zidanje novih vanjskih zidova opekom, d= 30cm</t>
  </si>
  <si>
    <t>2.2.</t>
  </si>
  <si>
    <t>Izrada novog krova ( grede, rogovi, OSB ploča, letve, kontraletve, krovna folija, crijep, sljemenjaci)</t>
  </si>
  <si>
    <t>Izrada krovne limarije od lima u boji: žljebovi, izljevne cijevi, bočni zaštitni limovi razvijene širine 33 cm ,kuke za žljeb, okapni limovi uz toranj</t>
  </si>
  <si>
    <t>1.ZEMLJANI RADOVI:</t>
  </si>
  <si>
    <t>Dovoz šljunka i zapunjavanje nadtemelja</t>
  </si>
  <si>
    <t>m3</t>
  </si>
  <si>
    <t>Zemljani radovi ukupno:</t>
  </si>
  <si>
    <r>
      <t xml:space="preserve">Ponovna montaža starog dijela krova uz korištenje </t>
    </r>
    <r>
      <rPr>
        <b/>
        <u val="single"/>
        <sz val="10"/>
        <color indexed="8"/>
        <rFont val="Arial"/>
        <family val="2"/>
      </rPr>
      <t>starih rogova i starog crijepa.</t>
    </r>
    <r>
      <rPr>
        <sz val="10"/>
        <color indexed="8"/>
        <rFont val="Arial"/>
        <family val="2"/>
      </rPr>
      <t xml:space="preserve"> (nove grede, nove OSB ploče i krovna folija, nove letve i kontraletve)</t>
    </r>
  </si>
  <si>
    <t>Izrada hidroizolacije između temelja i novih zidova. Uključen hladnim premazom i postavljanje ljepenke te sav potreban materijal i oprema</t>
  </si>
  <si>
    <t>Dobava i montaža PVC prozora i vrata.</t>
  </si>
  <si>
    <t>60/60</t>
  </si>
  <si>
    <t>140/100</t>
  </si>
  <si>
    <t>130/80</t>
  </si>
  <si>
    <t>80/100</t>
  </si>
  <si>
    <t>UNUTARNJA VRATA</t>
  </si>
  <si>
    <t>85/205</t>
  </si>
  <si>
    <t>Električarski radovi ukupno :</t>
  </si>
  <si>
    <t>1.1</t>
  </si>
  <si>
    <t xml:space="preserve"> 2. ZIDARSKI RADOVI</t>
  </si>
  <si>
    <t>2.1</t>
  </si>
  <si>
    <t>RADOVI NA POSTOJEĆEM DIJELU OBJEKTA:</t>
  </si>
  <si>
    <t>Demontaža postojećeg krova</t>
  </si>
  <si>
    <t>Rušenje dijela postojeće stropne AB ploče za izradu stepenica</t>
  </si>
  <si>
    <t>Rušenje dijela postojećeg zida uz koji će se izradit nove stepenice</t>
  </si>
  <si>
    <t>paušal</t>
  </si>
  <si>
    <t>Probijanje dijela postojećeg prozora kako bi se digo na željenu visinu te podzidavanje istog</t>
  </si>
  <si>
    <t>Probijanje bočnog zida na spoju posotjećeg i novog dijela objekta</t>
  </si>
  <si>
    <t>Probijanje dva otvora u zidu za prozore stepeništa</t>
  </si>
  <si>
    <t>Rušenje jedne strane nadozida na katu na spoju postojećeg i novog dijela objekta</t>
  </si>
  <si>
    <t>5. ARMIRANO BETONSKI RADOVI</t>
  </si>
  <si>
    <t>Izrada AB nadtemelja</t>
  </si>
  <si>
    <t>Izrada AB temelja u zemlji.</t>
  </si>
  <si>
    <t>beton</t>
  </si>
  <si>
    <t>armatura</t>
  </si>
  <si>
    <t>5.3.</t>
  </si>
  <si>
    <t>Izrada AB temeljne ploče novog dijela objekta</t>
  </si>
  <si>
    <t>Izrada AB stropne ploče novog dijela objekta.</t>
  </si>
  <si>
    <t>oplata sa podupiranjem</t>
  </si>
  <si>
    <t xml:space="preserve">obrada ploče helikopterom za beton </t>
  </si>
  <si>
    <t>5.4.</t>
  </si>
  <si>
    <t>5.5.</t>
  </si>
  <si>
    <t>Izrada AB horizontalnih i vertikalnih serklaža</t>
  </si>
  <si>
    <t>dvostrana oplata</t>
  </si>
  <si>
    <t>jednostrana oplata</t>
  </si>
  <si>
    <t>5.6.</t>
  </si>
  <si>
    <t>Izrada AB stepenica kao u nacrtu</t>
  </si>
  <si>
    <t>5.7.</t>
  </si>
  <si>
    <t xml:space="preserve">Armirano-betonski radovi ukupno: </t>
  </si>
  <si>
    <t>6.. IZOLATERSKI RADOVI</t>
  </si>
  <si>
    <t>7. FASADERSKI RADOVI</t>
  </si>
  <si>
    <t>7.1.</t>
  </si>
  <si>
    <t>8. STOLARSKI RADOVI</t>
  </si>
  <si>
    <t>8.1.</t>
  </si>
  <si>
    <t>8.2.</t>
  </si>
  <si>
    <t>8.3.</t>
  </si>
  <si>
    <t>8.4.</t>
  </si>
  <si>
    <t>11. ELEKTRIČARSKI RADOVI</t>
  </si>
  <si>
    <t>11.1.</t>
  </si>
  <si>
    <t>12.1.</t>
  </si>
  <si>
    <t xml:space="preserve">13. GIPSARSKI RADOVI </t>
  </si>
  <si>
    <t>13.2.</t>
  </si>
  <si>
    <t>Radovi na postojećem dijelu objekta ukupno:</t>
  </si>
  <si>
    <t>12. VODOVOD i KANALIZACIJA</t>
  </si>
  <si>
    <t>Iskop temelja + rezanje asfalta</t>
  </si>
  <si>
    <t>vertikalni serklaž( elementi, beton, armatura)</t>
  </si>
  <si>
    <t>horizontalni( oplata, beton , armatura)</t>
  </si>
  <si>
    <t>( oplata sa podupiranjem, armatura, beton)</t>
  </si>
  <si>
    <t>( trostrana oplata sa podupiranjem, armatura , beton)</t>
  </si>
  <si>
    <t>Izrada nosećih grede za novu AB stropnu ploču</t>
  </si>
  <si>
    <t>200/100</t>
  </si>
  <si>
    <t>8.5.</t>
  </si>
  <si>
    <t>100/210</t>
  </si>
  <si>
    <t>Izrada djelomične struje na objektu</t>
  </si>
  <si>
    <t>Izrada dijelomičnog vodovoda i kanalizacije na objektu</t>
  </si>
  <si>
    <t>100/60</t>
  </si>
  <si>
    <t xml:space="preserve">Sekcijska industrijska vrata sa daljinskim upravljanjem 370/345 </t>
  </si>
  <si>
    <t>Izrada zida d=10cm od ALU konstrukcije sa termo izolacijom i gipsanim pločama između novih stepenica i prostorije za vatrogasni kamion</t>
  </si>
  <si>
    <t>UKUPNO:</t>
  </si>
  <si>
    <t>PDV(25%)</t>
  </si>
  <si>
    <t>SVEUKUPNO:</t>
  </si>
  <si>
    <t>Vodovod i kanalizacija ukupno :</t>
  </si>
  <si>
    <t xml:space="preserve">TROŠKOVNIK POTREBNIH GRAĐEVINSKO-OBRTNIČKIH RADOVA
Energetska obnova i dogradnja Vatrogasnog doma DVD Svibovec Podravski 
Svibovec Podravski, Dravska 71 A
</t>
  </si>
  <si>
    <t>Prilog 1.</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</si>
</sst>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_k_n_."/>
    <numFmt numFmtId="177" formatCode="#,##0&quot;kn.&quot;_);\(#,##0&quot;kn.&quot;\)"/>
    <numFmt numFmtId="178" formatCode="0.0"/>
    <numFmt numFmtId="179" formatCode="[$-41A]dd\.\ mmmm\ yyyy\."/>
    <numFmt numFmtId="180" formatCode="0.00_ ;\-0.00\ "/>
    <numFmt numFmtId="181" formatCode="[$-41A]d\.\ mmmm\ yyyy\."/>
  </numFmts>
  <fonts count="80">
    <font>
      <sz val="10"/>
      <name val="Arial"/>
      <family val="0"/>
    </font>
    <font>
      <b/>
      <sz val="10"/>
      <name val="Arial"/>
      <family val="2"/>
    </font>
    <font>
      <sz val="8"/>
      <name val="Arial"/>
      <family val="2"/>
    </font>
    <font>
      <sz val="10"/>
      <name val="Geneva"/>
      <family val="0"/>
    </font>
    <font>
      <b/>
      <sz val="10"/>
      <name val="Geneva"/>
      <family val="0"/>
    </font>
    <font>
      <b/>
      <sz val="12"/>
      <name val="Geneva"/>
      <family val="0"/>
    </font>
    <font>
      <vertAlign val="superscript"/>
      <sz val="10"/>
      <name val="Arial"/>
      <family val="2"/>
    </font>
    <font>
      <u val="single"/>
      <sz val="10"/>
      <color indexed="12"/>
      <name val="Arial"/>
      <family val="2"/>
    </font>
    <font>
      <u val="single"/>
      <sz val="10"/>
      <color indexed="36"/>
      <name val="Arial"/>
      <family val="2"/>
    </font>
    <font>
      <b/>
      <sz val="9"/>
      <name val="Geneva"/>
      <family val="0"/>
    </font>
    <font>
      <sz val="9"/>
      <name val="Arial"/>
      <family val="2"/>
    </font>
    <font>
      <sz val="9"/>
      <name val="Geneva"/>
      <family val="0"/>
    </font>
    <font>
      <sz val="8"/>
      <name val="CRO_Swiss_Light-Normal"/>
      <family val="0"/>
    </font>
    <font>
      <b/>
      <sz val="18"/>
      <name val="Arial"/>
      <family val="2"/>
    </font>
    <font>
      <b/>
      <sz val="12"/>
      <color indexed="8"/>
      <name val="Calibri"/>
      <family val="2"/>
    </font>
    <font>
      <sz val="7"/>
      <color indexed="8"/>
      <name val="Calibri"/>
      <family val="2"/>
    </font>
    <font>
      <vertAlign val="superscript"/>
      <sz val="11"/>
      <color indexed="8"/>
      <name val="Calibri"/>
      <family val="2"/>
    </font>
    <font>
      <b/>
      <sz val="14"/>
      <name val="Geneva"/>
      <family val="0"/>
    </font>
    <font>
      <sz val="10"/>
      <name val="Times New Roman"/>
      <family val="1"/>
    </font>
    <font>
      <b/>
      <sz val="11"/>
      <color indexed="8"/>
      <name val="Calibri"/>
      <family val="2"/>
    </font>
    <font>
      <b/>
      <sz val="14"/>
      <color indexed="8"/>
      <name val="Calibri"/>
      <family val="2"/>
    </font>
    <font>
      <sz val="8"/>
      <name val="Calibri"/>
      <family val="2"/>
    </font>
    <font>
      <b/>
      <sz val="8"/>
      <name val="Calibri"/>
      <family val="2"/>
    </font>
    <font>
      <sz val="12"/>
      <color indexed="8"/>
      <name val="Calibri"/>
      <family val="2"/>
    </font>
    <font>
      <sz val="10"/>
      <color indexed="18"/>
      <name val="Arial"/>
      <family val="2"/>
    </font>
    <font>
      <b/>
      <sz val="10"/>
      <color indexed="18"/>
      <name val="Geneva"/>
      <family val="0"/>
    </font>
    <font>
      <sz val="10"/>
      <color indexed="18"/>
      <name val="Geneva"/>
      <family val="0"/>
    </font>
    <font>
      <b/>
      <sz val="10"/>
      <color indexed="18"/>
      <name val="Arial"/>
      <family val="2"/>
    </font>
    <font>
      <sz val="10"/>
      <color indexed="8"/>
      <name val="Geneva"/>
      <family val="0"/>
    </font>
    <font>
      <sz val="10"/>
      <color indexed="8"/>
      <name val="Arial"/>
      <family val="2"/>
    </font>
    <font>
      <vertAlign val="superscript"/>
      <sz val="10"/>
      <color indexed="8"/>
      <name val="Geneva"/>
      <family val="0"/>
    </font>
    <font>
      <vertAlign val="superscript"/>
      <sz val="10"/>
      <color indexed="8"/>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0"/>
      <color indexed="10"/>
      <name val="Arial"/>
      <family val="2"/>
    </font>
    <font>
      <b/>
      <sz val="11"/>
      <color indexed="10"/>
      <name val="Calibri"/>
      <family val="2"/>
    </font>
    <font>
      <b/>
      <sz val="10"/>
      <color indexed="8"/>
      <name val="Geneva"/>
      <family val="0"/>
    </font>
    <font>
      <b/>
      <sz val="10"/>
      <color indexed="8"/>
      <name val="Arial"/>
      <family val="2"/>
    </font>
    <font>
      <sz val="7"/>
      <color indexed="8"/>
      <name val="Arial"/>
      <family val="2"/>
    </font>
    <font>
      <sz val="8"/>
      <color indexed="8"/>
      <name val="CRO_Swiss_Light-Norm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b/>
      <sz val="11"/>
      <color rgb="FFFF0000"/>
      <name val="Calibri"/>
      <family val="2"/>
    </font>
    <font>
      <b/>
      <sz val="10"/>
      <color theme="1"/>
      <name val="Geneva"/>
      <family val="0"/>
    </font>
    <font>
      <sz val="10"/>
      <color theme="1"/>
      <name val="Arial"/>
      <family val="2"/>
    </font>
    <font>
      <sz val="10"/>
      <color theme="1"/>
      <name val="Geneva"/>
      <family val="0"/>
    </font>
    <font>
      <sz val="8"/>
      <color theme="1"/>
      <name val="CRO_Swiss_Light-Normal"/>
      <family val="0"/>
    </font>
    <font>
      <b/>
      <sz val="10"/>
      <color theme="1"/>
      <name val="Arial"/>
      <family val="2"/>
    </font>
    <font>
      <sz val="7"/>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5"/>
        <bgColor indexed="64"/>
      </patternFill>
    </fill>
    <fill>
      <patternFill patternType="solid">
        <fgColor indexed="23"/>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style="thin"/>
      <right>
        <color indexed="63"/>
      </right>
      <top style="thin"/>
      <bottom style="thin"/>
    </border>
    <border>
      <left>
        <color indexed="63"/>
      </left>
      <right style="medium"/>
      <top style="thin"/>
      <bottom style="thin"/>
    </border>
    <border>
      <left style="thin"/>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0" fillId="19" borderId="1" applyNumberFormat="0" applyFont="0" applyAlignment="0" applyProtection="0"/>
    <xf numFmtId="0" fontId="57" fillId="20" borderId="0" applyNumberFormat="0" applyBorder="0" applyAlignment="0" applyProtection="0"/>
    <xf numFmtId="0" fontId="7" fillId="0" borderId="0" applyNumberFormat="0" applyFill="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8" fillId="27" borderId="2" applyNumberFormat="0" applyAlignment="0" applyProtection="0"/>
    <xf numFmtId="0" fontId="59" fillId="27" borderId="3" applyNumberFormat="0" applyAlignment="0" applyProtection="0"/>
    <xf numFmtId="0" fontId="60" fillId="28" borderId="0" applyNumberFormat="0" applyBorder="0" applyAlignment="0" applyProtection="0"/>
    <xf numFmtId="0" fontId="61" fillId="0" borderId="0" applyNumberFormat="0" applyFill="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29" borderId="0" applyNumberFormat="0" applyBorder="0" applyAlignment="0" applyProtection="0"/>
    <xf numFmtId="0" fontId="3" fillId="0" borderId="0">
      <alignment/>
      <protection/>
    </xf>
    <xf numFmtId="9" fontId="0" fillId="0" borderId="0" applyFont="0" applyFill="0" applyBorder="0" applyAlignment="0" applyProtection="0"/>
    <xf numFmtId="0" fontId="66" fillId="0" borderId="7" applyNumberFormat="0" applyFill="0" applyAlignment="0" applyProtection="0"/>
    <xf numFmtId="0" fontId="8" fillId="0" borderId="0" applyNumberFormat="0" applyFill="0" applyBorder="0" applyAlignment="0" applyProtection="0"/>
    <xf numFmtId="0" fontId="67" fillId="30" borderId="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31"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15">
    <xf numFmtId="0" fontId="0" fillId="0" borderId="0" xfId="0" applyAlignment="1">
      <alignment/>
    </xf>
    <xf numFmtId="4" fontId="0" fillId="0" borderId="0" xfId="0" applyNumberFormat="1" applyAlignment="1">
      <alignment wrapText="1"/>
    </xf>
    <xf numFmtId="4" fontId="1" fillId="0" borderId="0" xfId="0" applyNumberFormat="1" applyFont="1" applyBorder="1" applyAlignment="1">
      <alignment/>
    </xf>
    <xf numFmtId="4" fontId="1" fillId="0" borderId="0" xfId="0" applyNumberFormat="1" applyFont="1" applyBorder="1" applyAlignment="1">
      <alignment horizontal="right"/>
    </xf>
    <xf numFmtId="4" fontId="3" fillId="0" borderId="0" xfId="0" applyNumberFormat="1" applyFont="1" applyBorder="1" applyAlignment="1">
      <alignment horizontal="right"/>
    </xf>
    <xf numFmtId="4" fontId="0" fillId="0" borderId="0" xfId="0" applyNumberFormat="1" applyBorder="1" applyAlignment="1">
      <alignment wrapText="1"/>
    </xf>
    <xf numFmtId="49" fontId="1" fillId="0" borderId="0" xfId="0" applyNumberFormat="1" applyFont="1" applyBorder="1" applyAlignment="1">
      <alignment horizontal="right" vertical="top"/>
    </xf>
    <xf numFmtId="49" fontId="3" fillId="0" borderId="0" xfId="0" applyNumberFormat="1" applyFont="1" applyAlignment="1">
      <alignment horizontal="right" vertical="top"/>
    </xf>
    <xf numFmtId="4" fontId="0" fillId="0" borderId="0" xfId="0" applyNumberFormat="1" applyBorder="1" applyAlignment="1">
      <alignment horizontal="right"/>
    </xf>
    <xf numFmtId="49" fontId="1" fillId="0" borderId="0" xfId="0" applyNumberFormat="1" applyFont="1" applyBorder="1" applyAlignment="1">
      <alignment horizontal="right" wrapText="1"/>
    </xf>
    <xf numFmtId="49" fontId="4" fillId="0" borderId="0" xfId="0" applyNumberFormat="1" applyFont="1" applyAlignment="1">
      <alignment horizontal="right" vertical="top"/>
    </xf>
    <xf numFmtId="4" fontId="4" fillId="0" borderId="0" xfId="0" applyNumberFormat="1" applyFont="1" applyAlignment="1">
      <alignment wrapText="1"/>
    </xf>
    <xf numFmtId="4" fontId="0" fillId="0" borderId="10" xfId="0" applyNumberFormat="1" applyBorder="1" applyAlignment="1">
      <alignment horizontal="right"/>
    </xf>
    <xf numFmtId="49" fontId="3" fillId="0" borderId="0" xfId="0" applyNumberFormat="1" applyFont="1" applyBorder="1" applyAlignment="1">
      <alignment horizontal="right" vertical="top"/>
    </xf>
    <xf numFmtId="4" fontId="4" fillId="0" borderId="0" xfId="0" applyNumberFormat="1" applyFont="1" applyBorder="1" applyAlignment="1">
      <alignment horizontal="right" wrapText="1"/>
    </xf>
    <xf numFmtId="4" fontId="4" fillId="0" borderId="0" xfId="0" applyNumberFormat="1" applyFont="1" applyBorder="1" applyAlignment="1">
      <alignment horizontal="right"/>
    </xf>
    <xf numFmtId="4" fontId="5" fillId="0" borderId="0" xfId="0" applyNumberFormat="1" applyFont="1" applyAlignment="1">
      <alignment wrapText="1"/>
    </xf>
    <xf numFmtId="4" fontId="4" fillId="0" borderId="11" xfId="0" applyNumberFormat="1" applyFont="1" applyBorder="1" applyAlignment="1">
      <alignment horizontal="right"/>
    </xf>
    <xf numFmtId="4" fontId="0" fillId="0" borderId="12" xfId="0" applyNumberFormat="1" applyBorder="1" applyAlignment="1">
      <alignment horizontal="right"/>
    </xf>
    <xf numFmtId="4" fontId="0" fillId="0" borderId="13" xfId="0" applyNumberFormat="1" applyBorder="1" applyAlignment="1">
      <alignment horizontal="right"/>
    </xf>
    <xf numFmtId="4" fontId="3" fillId="0" borderId="14" xfId="0" applyNumberFormat="1" applyFont="1" applyBorder="1" applyAlignment="1">
      <alignment horizontal="right"/>
    </xf>
    <xf numFmtId="4" fontId="0" fillId="0" borderId="10" xfId="0" applyNumberFormat="1" applyBorder="1" applyAlignment="1">
      <alignment vertical="top" wrapText="1"/>
    </xf>
    <xf numFmtId="4" fontId="0" fillId="0" borderId="15" xfId="0" applyNumberFormat="1" applyBorder="1" applyAlignment="1">
      <alignment horizontal="right"/>
    </xf>
    <xf numFmtId="4" fontId="11" fillId="0" borderId="10" xfId="0" applyNumberFormat="1" applyFont="1" applyBorder="1" applyAlignment="1">
      <alignment horizontal="right"/>
    </xf>
    <xf numFmtId="4" fontId="4" fillId="0" borderId="16" xfId="0" applyNumberFormat="1" applyFont="1" applyBorder="1" applyAlignment="1">
      <alignment horizontal="right"/>
    </xf>
    <xf numFmtId="0" fontId="0" fillId="0" borderId="15" xfId="0" applyFont="1" applyBorder="1" applyAlignment="1">
      <alignment vertical="top"/>
    </xf>
    <xf numFmtId="0" fontId="0" fillId="0" borderId="15" xfId="0" applyFont="1" applyBorder="1" applyAlignment="1">
      <alignment horizontal="left" vertical="top"/>
    </xf>
    <xf numFmtId="0" fontId="20" fillId="0" borderId="15" xfId="0" applyFont="1" applyBorder="1" applyAlignment="1">
      <alignment vertical="center"/>
    </xf>
    <xf numFmtId="0" fontId="20" fillId="0" borderId="15" xfId="0" applyFont="1" applyBorder="1" applyAlignment="1">
      <alignment horizontal="right" vertical="center"/>
    </xf>
    <xf numFmtId="0" fontId="0" fillId="32" borderId="15" xfId="0" applyFont="1" applyFill="1" applyBorder="1" applyAlignment="1">
      <alignment vertical="top"/>
    </xf>
    <xf numFmtId="0" fontId="0" fillId="0" borderId="15" xfId="0" applyFont="1" applyBorder="1" applyAlignment="1">
      <alignment/>
    </xf>
    <xf numFmtId="0" fontId="0" fillId="0" borderId="15" xfId="0" applyFont="1" applyBorder="1" applyAlignment="1">
      <alignment horizontal="right"/>
    </xf>
    <xf numFmtId="0" fontId="20" fillId="0" borderId="15" xfId="0" applyFont="1" applyBorder="1" applyAlignment="1">
      <alignment horizontal="left" vertical="top"/>
    </xf>
    <xf numFmtId="49" fontId="21" fillId="33" borderId="15" xfId="0" applyNumberFormat="1" applyFont="1" applyFill="1" applyBorder="1" applyAlignment="1">
      <alignment horizontal="right" vertical="top" wrapText="1"/>
    </xf>
    <xf numFmtId="0" fontId="22" fillId="33" borderId="15" xfId="0" applyFont="1" applyFill="1" applyBorder="1" applyAlignment="1">
      <alignment horizontal="center" vertical="center" wrapText="1"/>
    </xf>
    <xf numFmtId="4" fontId="22" fillId="33" borderId="15" xfId="0" applyNumberFormat="1" applyFont="1" applyFill="1" applyBorder="1" applyAlignment="1">
      <alignment horizontal="right" vertical="center" wrapText="1"/>
    </xf>
    <xf numFmtId="4" fontId="22" fillId="33" borderId="15" xfId="0" applyNumberFormat="1" applyFont="1" applyFill="1" applyBorder="1" applyAlignment="1">
      <alignment horizontal="center" vertical="center" wrapText="1"/>
    </xf>
    <xf numFmtId="0" fontId="0" fillId="0" borderId="15" xfId="0" applyFont="1" applyBorder="1" applyAlignment="1">
      <alignment horizontal="left" vertical="top" wrapText="1"/>
    </xf>
    <xf numFmtId="0" fontId="0" fillId="0" borderId="15" xfId="0" applyFont="1" applyBorder="1" applyAlignment="1">
      <alignment vertical="top" wrapText="1"/>
    </xf>
    <xf numFmtId="0" fontId="0" fillId="0" borderId="15" xfId="0" applyFont="1" applyBorder="1" applyAlignment="1">
      <alignment/>
    </xf>
    <xf numFmtId="0" fontId="0" fillId="0" borderId="15" xfId="0" applyFont="1" applyBorder="1" applyAlignment="1">
      <alignment vertical="center"/>
    </xf>
    <xf numFmtId="0" fontId="0" fillId="0" borderId="15" xfId="0" applyFont="1" applyBorder="1" applyAlignment="1">
      <alignment vertical="center" wrapText="1"/>
    </xf>
    <xf numFmtId="0" fontId="23" fillId="0" borderId="15" xfId="0" applyFont="1" applyBorder="1" applyAlignment="1">
      <alignment horizontal="left" vertical="top"/>
    </xf>
    <xf numFmtId="0" fontId="12" fillId="0" borderId="0" xfId="0" applyFont="1" applyBorder="1" applyAlignment="1">
      <alignment horizontal="left" vertical="distributed" wrapText="1"/>
    </xf>
    <xf numFmtId="0" fontId="0" fillId="0" borderId="0" xfId="0" applyBorder="1" applyAlignment="1">
      <alignment horizontal="left" vertical="distributed" wrapText="1"/>
    </xf>
    <xf numFmtId="4" fontId="17" fillId="0" borderId="0" xfId="0" applyNumberFormat="1" applyFont="1" applyAlignment="1">
      <alignment horizontal="right" vertical="top" wrapText="1"/>
    </xf>
    <xf numFmtId="49" fontId="3" fillId="0" borderId="17" xfId="0" applyNumberFormat="1" applyFont="1" applyBorder="1" applyAlignment="1">
      <alignment horizontal="right" vertical="top"/>
    </xf>
    <xf numFmtId="0" fontId="0" fillId="0" borderId="10" xfId="0" applyFont="1" applyBorder="1" applyAlignment="1">
      <alignment horizontal="right"/>
    </xf>
    <xf numFmtId="4" fontId="4" fillId="0" borderId="18" xfId="0" applyNumberFormat="1" applyFont="1" applyBorder="1" applyAlignment="1">
      <alignment horizontal="right"/>
    </xf>
    <xf numFmtId="4" fontId="4" fillId="0" borderId="0" xfId="0" applyNumberFormat="1" applyFont="1" applyBorder="1" applyAlignment="1">
      <alignment horizontal="center" wrapText="1"/>
    </xf>
    <xf numFmtId="0" fontId="0" fillId="0" borderId="0" xfId="0" applyBorder="1" applyAlignment="1">
      <alignment horizontal="center" wrapText="1"/>
    </xf>
    <xf numFmtId="49" fontId="4" fillId="32" borderId="0" xfId="0" applyNumberFormat="1" applyFont="1" applyFill="1" applyAlignment="1">
      <alignment horizontal="right" vertical="top"/>
    </xf>
    <xf numFmtId="4" fontId="4" fillId="32" borderId="0" xfId="0" applyNumberFormat="1" applyFont="1" applyFill="1" applyAlignment="1">
      <alignment wrapText="1"/>
    </xf>
    <xf numFmtId="4" fontId="0" fillId="32" borderId="0" xfId="0" applyNumberFormat="1" applyFill="1" applyBorder="1" applyAlignment="1">
      <alignment horizontal="right"/>
    </xf>
    <xf numFmtId="4" fontId="3" fillId="32" borderId="0" xfId="0" applyNumberFormat="1" applyFont="1" applyFill="1" applyBorder="1" applyAlignment="1">
      <alignment horizontal="right"/>
    </xf>
    <xf numFmtId="4" fontId="3" fillId="0" borderId="15" xfId="0" applyNumberFormat="1" applyFont="1" applyBorder="1" applyAlignment="1">
      <alignment horizontal="right"/>
    </xf>
    <xf numFmtId="49" fontId="3" fillId="0" borderId="15" xfId="0" applyNumberFormat="1" applyFont="1" applyBorder="1" applyAlignment="1">
      <alignment horizontal="right" vertical="top"/>
    </xf>
    <xf numFmtId="4" fontId="4" fillId="34" borderId="15" xfId="0" applyNumberFormat="1" applyFont="1" applyFill="1" applyBorder="1" applyAlignment="1">
      <alignment horizontal="right"/>
    </xf>
    <xf numFmtId="49" fontId="3" fillId="34" borderId="15" xfId="0" applyNumberFormat="1" applyFont="1" applyFill="1" applyBorder="1" applyAlignment="1">
      <alignment horizontal="right" vertical="top"/>
    </xf>
    <xf numFmtId="4" fontId="4" fillId="34" borderId="15" xfId="0" applyNumberFormat="1" applyFont="1" applyFill="1" applyBorder="1" applyAlignment="1">
      <alignment horizontal="right" wrapText="1"/>
    </xf>
    <xf numFmtId="4" fontId="0" fillId="34" borderId="15" xfId="0" applyNumberFormat="1" applyFill="1" applyBorder="1" applyAlignment="1">
      <alignment horizontal="right"/>
    </xf>
    <xf numFmtId="4" fontId="3" fillId="34" borderId="15" xfId="0" applyNumberFormat="1" applyFont="1" applyFill="1" applyBorder="1" applyAlignment="1">
      <alignment horizontal="right"/>
    </xf>
    <xf numFmtId="4" fontId="0" fillId="0" borderId="15" xfId="0" applyNumberFormat="1" applyBorder="1" applyAlignment="1">
      <alignment vertical="top" wrapText="1"/>
    </xf>
    <xf numFmtId="4" fontId="0" fillId="0" borderId="15" xfId="0" applyNumberFormat="1" applyFont="1" applyBorder="1" applyAlignment="1">
      <alignment vertical="top" wrapText="1"/>
    </xf>
    <xf numFmtId="4" fontId="0" fillId="0" borderId="15" xfId="0" applyNumberFormat="1" applyBorder="1" applyAlignment="1">
      <alignment wrapText="1"/>
    </xf>
    <xf numFmtId="49" fontId="0" fillId="0" borderId="15" xfId="0" applyNumberFormat="1" applyFont="1" applyBorder="1" applyAlignment="1">
      <alignment horizontal="right" vertical="top"/>
    </xf>
    <xf numFmtId="4" fontId="3" fillId="0" borderId="15" xfId="0" applyNumberFormat="1" applyFont="1" applyBorder="1" applyAlignment="1">
      <alignment horizontal="left" vertical="top" wrapText="1"/>
    </xf>
    <xf numFmtId="0" fontId="0" fillId="0" borderId="0" xfId="0" applyBorder="1" applyAlignment="1">
      <alignment/>
    </xf>
    <xf numFmtId="2" fontId="0" fillId="0" borderId="15" xfId="0" applyNumberFormat="1" applyFont="1" applyBorder="1" applyAlignment="1">
      <alignment horizontal="right"/>
    </xf>
    <xf numFmtId="0" fontId="0" fillId="34" borderId="15" xfId="0" applyFont="1" applyFill="1" applyBorder="1" applyAlignment="1">
      <alignment vertical="top"/>
    </xf>
    <xf numFmtId="0" fontId="0" fillId="34" borderId="15" xfId="0" applyFont="1" applyFill="1" applyBorder="1" applyAlignment="1">
      <alignment horizontal="left" vertical="top" wrapText="1"/>
    </xf>
    <xf numFmtId="0" fontId="0" fillId="34" borderId="15" xfId="0" applyFont="1" applyFill="1" applyBorder="1" applyAlignment="1">
      <alignment horizontal="right"/>
    </xf>
    <xf numFmtId="0" fontId="0" fillId="35" borderId="15" xfId="0" applyFont="1" applyFill="1" applyBorder="1" applyAlignment="1">
      <alignment vertical="top"/>
    </xf>
    <xf numFmtId="0" fontId="19" fillId="35" borderId="15" xfId="0" applyFont="1" applyFill="1" applyBorder="1" applyAlignment="1">
      <alignment horizontal="left" vertical="top"/>
    </xf>
    <xf numFmtId="0" fontId="19" fillId="35" borderId="15" xfId="0" applyFont="1" applyFill="1" applyBorder="1" applyAlignment="1">
      <alignment horizontal="right"/>
    </xf>
    <xf numFmtId="0" fontId="0" fillId="35" borderId="15" xfId="0" applyFont="1" applyFill="1" applyBorder="1" applyAlignment="1">
      <alignment horizontal="left" vertical="top"/>
    </xf>
    <xf numFmtId="2" fontId="0" fillId="35" borderId="15" xfId="0" applyNumberFormat="1" applyFont="1" applyFill="1" applyBorder="1" applyAlignment="1">
      <alignment horizontal="right"/>
    </xf>
    <xf numFmtId="0" fontId="0" fillId="34" borderId="15" xfId="0" applyFont="1" applyFill="1" applyBorder="1" applyAlignment="1">
      <alignment vertical="top"/>
    </xf>
    <xf numFmtId="0" fontId="0" fillId="34" borderId="15" xfId="0" applyFont="1" applyFill="1" applyBorder="1" applyAlignment="1">
      <alignment horizontal="left" vertical="top"/>
    </xf>
    <xf numFmtId="0" fontId="0" fillId="34" borderId="15" xfId="0" applyFont="1" applyFill="1" applyBorder="1" applyAlignment="1">
      <alignment horizontal="right"/>
    </xf>
    <xf numFmtId="49" fontId="1" fillId="0" borderId="15" xfId="0" applyNumberFormat="1" applyFont="1" applyBorder="1" applyAlignment="1">
      <alignment horizontal="right" vertical="top"/>
    </xf>
    <xf numFmtId="4" fontId="1" fillId="0" borderId="15" xfId="0" applyNumberFormat="1" applyFont="1" applyBorder="1" applyAlignment="1">
      <alignment vertical="top" wrapText="1"/>
    </xf>
    <xf numFmtId="0" fontId="18" fillId="0" borderId="15" xfId="0" applyFont="1" applyBorder="1" applyAlignment="1">
      <alignment/>
    </xf>
    <xf numFmtId="0" fontId="0" fillId="0" borderId="15" xfId="0" applyFont="1" applyBorder="1" applyAlignment="1">
      <alignment horizontal="right"/>
    </xf>
    <xf numFmtId="49" fontId="3" fillId="34" borderId="17" xfId="0" applyNumberFormat="1" applyFont="1" applyFill="1" applyBorder="1" applyAlignment="1">
      <alignment horizontal="right" vertical="top"/>
    </xf>
    <xf numFmtId="4" fontId="4" fillId="34" borderId="10" xfId="0" applyNumberFormat="1" applyFont="1" applyFill="1" applyBorder="1" applyAlignment="1">
      <alignment horizontal="right" wrapText="1"/>
    </xf>
    <xf numFmtId="4" fontId="0" fillId="34" borderId="10" xfId="0" applyNumberFormat="1" applyFill="1" applyBorder="1" applyAlignment="1">
      <alignment horizontal="right"/>
    </xf>
    <xf numFmtId="4" fontId="3" fillId="34" borderId="10" xfId="0" applyNumberFormat="1" applyFont="1" applyFill="1" applyBorder="1" applyAlignment="1">
      <alignment horizontal="right"/>
    </xf>
    <xf numFmtId="49" fontId="4" fillId="0" borderId="15" xfId="0" applyNumberFormat="1" applyFont="1" applyBorder="1" applyAlignment="1">
      <alignment horizontal="right" vertical="top"/>
    </xf>
    <xf numFmtId="4" fontId="4" fillId="0" borderId="15" xfId="0" applyNumberFormat="1" applyFont="1" applyBorder="1" applyAlignment="1">
      <alignment wrapText="1"/>
    </xf>
    <xf numFmtId="0" fontId="12" fillId="0" borderId="15" xfId="0" applyFont="1" applyBorder="1" applyAlignment="1">
      <alignment horizontal="left" vertical="distributed" wrapText="1"/>
    </xf>
    <xf numFmtId="0" fontId="0" fillId="0" borderId="15" xfId="0" applyBorder="1" applyAlignment="1">
      <alignment horizontal="left" vertical="distributed" wrapText="1"/>
    </xf>
    <xf numFmtId="4" fontId="0" fillId="34" borderId="15" xfId="0" applyNumberFormat="1" applyFont="1" applyFill="1" applyBorder="1" applyAlignment="1">
      <alignment horizontal="right"/>
    </xf>
    <xf numFmtId="0" fontId="12" fillId="34" borderId="15" xfId="0" applyFont="1" applyFill="1" applyBorder="1" applyAlignment="1">
      <alignment horizontal="right" vertical="distributed" wrapText="1"/>
    </xf>
    <xf numFmtId="0" fontId="0" fillId="34" borderId="15" xfId="0" applyFill="1" applyBorder="1" applyAlignment="1">
      <alignment horizontal="right" vertical="distributed" wrapText="1"/>
    </xf>
    <xf numFmtId="4" fontId="0" fillId="34" borderId="15" xfId="0" applyNumberFormat="1" applyFill="1" applyBorder="1" applyAlignment="1">
      <alignment horizontal="right" vertical="distributed" wrapText="1"/>
    </xf>
    <xf numFmtId="4" fontId="9" fillId="0" borderId="0" xfId="0" applyNumberFormat="1" applyFont="1" applyBorder="1" applyAlignment="1">
      <alignment wrapText="1"/>
    </xf>
    <xf numFmtId="4" fontId="10" fillId="0" borderId="0" xfId="0" applyNumberFormat="1" applyFont="1" applyBorder="1" applyAlignment="1">
      <alignment horizontal="right"/>
    </xf>
    <xf numFmtId="4" fontId="11" fillId="0" borderId="0" xfId="0" applyNumberFormat="1" applyFont="1" applyBorder="1" applyAlignment="1">
      <alignment horizontal="right"/>
    </xf>
    <xf numFmtId="4" fontId="9" fillId="0" borderId="0" xfId="0" applyNumberFormat="1" applyFont="1" applyBorder="1" applyAlignment="1">
      <alignment horizontal="left"/>
    </xf>
    <xf numFmtId="0" fontId="0" fillId="0" borderId="15" xfId="0" applyFont="1" applyBorder="1" applyAlignment="1">
      <alignment horizontal="right" wrapText="1"/>
    </xf>
    <xf numFmtId="2" fontId="0" fillId="34" borderId="15" xfId="0" applyNumberFormat="1" applyFont="1" applyFill="1" applyBorder="1" applyAlignment="1">
      <alignment horizontal="right"/>
    </xf>
    <xf numFmtId="0" fontId="20" fillId="0" borderId="15" xfId="0" applyFont="1" applyBorder="1" applyAlignment="1">
      <alignment horizontal="right"/>
    </xf>
    <xf numFmtId="0" fontId="0" fillId="35" borderId="15" xfId="0" applyFont="1" applyFill="1" applyBorder="1" applyAlignment="1">
      <alignment horizontal="right"/>
    </xf>
    <xf numFmtId="2" fontId="0" fillId="34" borderId="15" xfId="0" applyNumberFormat="1" applyFont="1" applyFill="1" applyBorder="1" applyAlignment="1">
      <alignment horizontal="right"/>
    </xf>
    <xf numFmtId="0" fontId="23" fillId="0" borderId="15" xfId="0" applyFont="1" applyBorder="1" applyAlignment="1">
      <alignment horizontal="right"/>
    </xf>
    <xf numFmtId="0" fontId="1" fillId="34" borderId="15" xfId="0" applyFont="1" applyFill="1" applyBorder="1" applyAlignment="1">
      <alignment horizontal="left" vertical="top"/>
    </xf>
    <xf numFmtId="4" fontId="24" fillId="0" borderId="0" xfId="0" applyNumberFormat="1" applyFont="1" applyAlignment="1">
      <alignment wrapText="1"/>
    </xf>
    <xf numFmtId="0" fontId="24" fillId="0" borderId="0" xfId="0" applyFont="1" applyAlignment="1">
      <alignment/>
    </xf>
    <xf numFmtId="4" fontId="24" fillId="0" borderId="0" xfId="0" applyNumberFormat="1" applyFont="1" applyBorder="1" applyAlignment="1">
      <alignment wrapText="1"/>
    </xf>
    <xf numFmtId="0" fontId="24" fillId="0" borderId="0" xfId="0" applyFont="1" applyAlignment="1">
      <alignment/>
    </xf>
    <xf numFmtId="0" fontId="27" fillId="0" borderId="0" xfId="0" applyFont="1" applyBorder="1" applyAlignment="1">
      <alignment/>
    </xf>
    <xf numFmtId="0" fontId="27" fillId="0" borderId="0" xfId="0" applyFont="1" applyAlignment="1">
      <alignment/>
    </xf>
    <xf numFmtId="0" fontId="24" fillId="0" borderId="0" xfId="0" applyFont="1" applyAlignment="1">
      <alignment wrapText="1"/>
    </xf>
    <xf numFmtId="4" fontId="26" fillId="0" borderId="0" xfId="51" applyNumberFormat="1" applyFont="1" applyAlignment="1">
      <alignment wrapText="1"/>
      <protection/>
    </xf>
    <xf numFmtId="0" fontId="26" fillId="0" borderId="0" xfId="51" applyFont="1">
      <alignment/>
      <protection/>
    </xf>
    <xf numFmtId="0" fontId="72" fillId="0" borderId="15" xfId="0" applyFont="1" applyBorder="1" applyAlignment="1">
      <alignment horizontal="left" vertical="top" wrapText="1"/>
    </xf>
    <xf numFmtId="0" fontId="72" fillId="0" borderId="15" xfId="0" applyFont="1" applyBorder="1" applyAlignment="1">
      <alignment vertical="top"/>
    </xf>
    <xf numFmtId="0" fontId="72" fillId="0" borderId="15" xfId="0" applyFont="1" applyBorder="1" applyAlignment="1">
      <alignment horizontal="left" vertical="top"/>
    </xf>
    <xf numFmtId="0" fontId="73" fillId="0" borderId="15" xfId="0" applyFont="1" applyBorder="1" applyAlignment="1">
      <alignment horizontal="right"/>
    </xf>
    <xf numFmtId="4" fontId="73" fillId="0" borderId="15" xfId="0" applyNumberFormat="1" applyFont="1" applyBorder="1" applyAlignment="1">
      <alignment horizontal="right"/>
    </xf>
    <xf numFmtId="0" fontId="72" fillId="0" borderId="15" xfId="0" applyFont="1" applyBorder="1" applyAlignment="1">
      <alignment horizontal="right"/>
    </xf>
    <xf numFmtId="2" fontId="72" fillId="0" borderId="15" xfId="0" applyNumberFormat="1" applyFont="1" applyBorder="1" applyAlignment="1">
      <alignment horizontal="right"/>
    </xf>
    <xf numFmtId="4" fontId="24" fillId="36" borderId="0" xfId="0" applyNumberFormat="1" applyFont="1" applyFill="1" applyAlignment="1">
      <alignment wrapText="1"/>
    </xf>
    <xf numFmtId="0" fontId="20" fillId="32" borderId="15" xfId="0" applyFont="1" applyFill="1" applyBorder="1" applyAlignment="1">
      <alignment horizontal="center" vertical="top"/>
    </xf>
    <xf numFmtId="0" fontId="20" fillId="32" borderId="15" xfId="0" applyFont="1" applyFill="1" applyBorder="1" applyAlignment="1">
      <alignment horizontal="center" vertical="center"/>
    </xf>
    <xf numFmtId="0" fontId="0" fillId="0" borderId="15" xfId="0" applyFont="1" applyBorder="1" applyAlignment="1">
      <alignment horizontal="center" vertical="top" wrapText="1"/>
    </xf>
    <xf numFmtId="4" fontId="4" fillId="0" borderId="0" xfId="0" applyNumberFormat="1" applyFont="1" applyBorder="1" applyAlignment="1">
      <alignment horizontal="center" wrapText="1"/>
    </xf>
    <xf numFmtId="0" fontId="0" fillId="0" borderId="0" xfId="0" applyBorder="1" applyAlignment="1">
      <alignment horizontal="center" wrapText="1"/>
    </xf>
    <xf numFmtId="4" fontId="0" fillId="0" borderId="15" xfId="0" applyNumberFormat="1" applyBorder="1" applyAlignment="1">
      <alignment horizontal="left" vertical="center" wrapText="1"/>
    </xf>
    <xf numFmtId="0" fontId="0" fillId="0" borderId="15" xfId="0" applyBorder="1" applyAlignment="1">
      <alignment horizontal="left" vertical="center" wrapText="1"/>
    </xf>
    <xf numFmtId="4" fontId="13" fillId="33" borderId="0" xfId="0" applyNumberFormat="1" applyFont="1" applyFill="1" applyAlignment="1">
      <alignment horizontal="center" vertical="center" wrapText="1"/>
    </xf>
    <xf numFmtId="0" fontId="0" fillId="33" borderId="0" xfId="0" applyFill="1" applyAlignment="1">
      <alignment wrapText="1"/>
    </xf>
    <xf numFmtId="4" fontId="4" fillId="0" borderId="19" xfId="0" applyNumberFormat="1" applyFont="1" applyBorder="1" applyAlignment="1">
      <alignment horizontal="center" wrapText="1"/>
    </xf>
    <xf numFmtId="0" fontId="0" fillId="0" borderId="20" xfId="0" applyBorder="1" applyAlignment="1">
      <alignment horizontal="center" wrapText="1"/>
    </xf>
    <xf numFmtId="4" fontId="4" fillId="0" borderId="0" xfId="0" applyNumberFormat="1" applyFont="1" applyBorder="1" applyAlignment="1">
      <alignment horizontal="left"/>
    </xf>
    <xf numFmtId="4" fontId="1" fillId="0" borderId="0" xfId="0" applyNumberFormat="1" applyFont="1" applyBorder="1" applyAlignment="1">
      <alignment horizontal="left"/>
    </xf>
    <xf numFmtId="4" fontId="9" fillId="0" borderId="10" xfId="0" applyNumberFormat="1" applyFont="1" applyBorder="1" applyAlignment="1">
      <alignment horizontal="left" wrapText="1"/>
    </xf>
    <xf numFmtId="0" fontId="0" fillId="0" borderId="10" xfId="0" applyBorder="1" applyAlignment="1">
      <alignment wrapText="1"/>
    </xf>
    <xf numFmtId="4" fontId="13" fillId="0" borderId="0" xfId="0" applyNumberFormat="1" applyFont="1" applyAlignment="1">
      <alignment horizontal="center" vertical="center" wrapText="1"/>
    </xf>
    <xf numFmtId="4" fontId="0" fillId="0" borderId="0" xfId="0" applyNumberFormat="1" applyBorder="1" applyAlignment="1">
      <alignment horizontal="center" vertical="center"/>
    </xf>
    <xf numFmtId="4" fontId="3" fillId="0" borderId="0" xfId="0" applyNumberFormat="1" applyFont="1" applyBorder="1" applyAlignment="1">
      <alignment horizontal="center" vertical="center"/>
    </xf>
    <xf numFmtId="49" fontId="3" fillId="0" borderId="0" xfId="0" applyNumberFormat="1" applyFont="1" applyAlignment="1">
      <alignment horizontal="center" vertical="top"/>
    </xf>
    <xf numFmtId="4" fontId="5" fillId="0" borderId="0" xfId="0" applyNumberFormat="1" applyFont="1" applyAlignment="1">
      <alignment wrapText="1"/>
    </xf>
    <xf numFmtId="0" fontId="0" fillId="0" borderId="0" xfId="0" applyAlignment="1">
      <alignment wrapText="1"/>
    </xf>
    <xf numFmtId="4" fontId="24" fillId="0" borderId="0" xfId="0" applyNumberFormat="1" applyFont="1" applyFill="1" applyBorder="1" applyAlignment="1">
      <alignment horizontal="right"/>
    </xf>
    <xf numFmtId="4" fontId="26" fillId="0" borderId="0" xfId="0" applyNumberFormat="1" applyFont="1" applyFill="1" applyBorder="1" applyAlignment="1">
      <alignment horizontal="right"/>
    </xf>
    <xf numFmtId="4" fontId="74" fillId="0" borderId="21" xfId="0" applyNumberFormat="1" applyFont="1" applyFill="1" applyBorder="1" applyAlignment="1">
      <alignment horizontal="center"/>
    </xf>
    <xf numFmtId="0" fontId="75" fillId="0" borderId="22" xfId="0" applyFont="1" applyFill="1" applyBorder="1" applyAlignment="1">
      <alignment horizontal="center"/>
    </xf>
    <xf numFmtId="4" fontId="74" fillId="0" borderId="23" xfId="0" applyNumberFormat="1" applyFont="1" applyFill="1" applyBorder="1" applyAlignment="1">
      <alignment horizontal="center"/>
    </xf>
    <xf numFmtId="49" fontId="76" fillId="0" borderId="24" xfId="0" applyNumberFormat="1" applyFont="1" applyFill="1" applyBorder="1" applyAlignment="1">
      <alignment horizontal="right" vertical="top"/>
    </xf>
    <xf numFmtId="4" fontId="74" fillId="0" borderId="15" xfId="0" applyNumberFormat="1" applyFont="1" applyFill="1" applyBorder="1" applyAlignment="1">
      <alignment horizontal="left" wrapText="1"/>
    </xf>
    <xf numFmtId="4" fontId="75" fillId="0" borderId="15" xfId="0" applyNumberFormat="1" applyFont="1" applyFill="1" applyBorder="1" applyAlignment="1">
      <alignment horizontal="right"/>
    </xf>
    <xf numFmtId="4" fontId="76" fillId="0" borderId="15" xfId="0" applyNumberFormat="1" applyFont="1" applyFill="1" applyBorder="1" applyAlignment="1">
      <alignment horizontal="right"/>
    </xf>
    <xf numFmtId="4" fontId="74" fillId="0" borderId="25" xfId="0" applyNumberFormat="1" applyFont="1" applyFill="1" applyBorder="1" applyAlignment="1">
      <alignment horizontal="right"/>
    </xf>
    <xf numFmtId="4" fontId="74" fillId="0" borderId="15" xfId="0" applyNumberFormat="1" applyFont="1" applyFill="1" applyBorder="1" applyAlignment="1">
      <alignment horizontal="right" wrapText="1"/>
    </xf>
    <xf numFmtId="4" fontId="76" fillId="0" borderId="15" xfId="0" applyNumberFormat="1" applyFont="1" applyFill="1" applyBorder="1" applyAlignment="1">
      <alignment horizontal="left" vertical="top" wrapText="1"/>
    </xf>
    <xf numFmtId="4" fontId="74" fillId="0" borderId="26" xfId="0" applyNumberFormat="1" applyFont="1" applyFill="1" applyBorder="1" applyAlignment="1">
      <alignment horizontal="center"/>
    </xf>
    <xf numFmtId="0" fontId="75" fillId="0" borderId="14" xfId="0" applyFont="1" applyFill="1" applyBorder="1" applyAlignment="1">
      <alignment horizontal="center"/>
    </xf>
    <xf numFmtId="4" fontId="74" fillId="0" borderId="27" xfId="0" applyNumberFormat="1" applyFont="1" applyFill="1" applyBorder="1" applyAlignment="1">
      <alignment horizontal="center"/>
    </xf>
    <xf numFmtId="4" fontId="74" fillId="0" borderId="28" xfId="0" applyNumberFormat="1" applyFont="1" applyFill="1" applyBorder="1" applyAlignment="1">
      <alignment horizontal="center"/>
    </xf>
    <xf numFmtId="0" fontId="75" fillId="0" borderId="0" xfId="0" applyFont="1" applyFill="1" applyBorder="1" applyAlignment="1">
      <alignment horizontal="center"/>
    </xf>
    <xf numFmtId="4" fontId="74" fillId="0" borderId="29" xfId="0" applyNumberFormat="1" applyFont="1" applyFill="1" applyBorder="1" applyAlignment="1">
      <alignment horizontal="center"/>
    </xf>
    <xf numFmtId="49" fontId="76" fillId="0" borderId="30" xfId="0" applyNumberFormat="1" applyFont="1" applyFill="1" applyBorder="1" applyAlignment="1">
      <alignment horizontal="right" vertical="top" wrapText="1"/>
    </xf>
    <xf numFmtId="3" fontId="74" fillId="0" borderId="31" xfId="0" applyNumberFormat="1" applyFont="1" applyFill="1" applyBorder="1" applyAlignment="1">
      <alignment wrapText="1"/>
    </xf>
    <xf numFmtId="4" fontId="75" fillId="0" borderId="31" xfId="0" applyNumberFormat="1" applyFont="1" applyFill="1" applyBorder="1" applyAlignment="1">
      <alignment horizontal="right"/>
    </xf>
    <xf numFmtId="4" fontId="75" fillId="0" borderId="31" xfId="0" applyNumberFormat="1" applyFont="1" applyFill="1" applyBorder="1" applyAlignment="1">
      <alignment wrapText="1"/>
    </xf>
    <xf numFmtId="4" fontId="75" fillId="0" borderId="32" xfId="0" applyNumberFormat="1" applyFont="1" applyFill="1" applyBorder="1" applyAlignment="1">
      <alignment horizontal="right" wrapText="1"/>
    </xf>
    <xf numFmtId="49" fontId="76" fillId="0" borderId="28" xfId="0" applyNumberFormat="1" applyFont="1" applyFill="1" applyBorder="1" applyAlignment="1">
      <alignment horizontal="right" vertical="top" wrapText="1"/>
    </xf>
    <xf numFmtId="3" fontId="74" fillId="0" borderId="0" xfId="0" applyNumberFormat="1" applyFont="1" applyFill="1" applyBorder="1" applyAlignment="1">
      <alignment wrapText="1"/>
    </xf>
    <xf numFmtId="4" fontId="75" fillId="0" borderId="0" xfId="0" applyNumberFormat="1" applyFont="1" applyFill="1" applyBorder="1" applyAlignment="1">
      <alignment horizontal="right"/>
    </xf>
    <xf numFmtId="4" fontId="75" fillId="0" borderId="0" xfId="0" applyNumberFormat="1" applyFont="1" applyFill="1" applyBorder="1" applyAlignment="1">
      <alignment wrapText="1"/>
    </xf>
    <xf numFmtId="4" fontId="75" fillId="0" borderId="29" xfId="0" applyNumberFormat="1" applyFont="1" applyFill="1" applyBorder="1" applyAlignment="1">
      <alignment horizontal="right" wrapText="1"/>
    </xf>
    <xf numFmtId="4" fontId="75" fillId="0" borderId="15" xfId="0" applyNumberFormat="1" applyFont="1" applyFill="1" applyBorder="1" applyAlignment="1">
      <alignment vertical="top" wrapText="1"/>
    </xf>
    <xf numFmtId="4" fontId="75" fillId="0" borderId="25" xfId="0" applyNumberFormat="1" applyFont="1" applyFill="1" applyBorder="1" applyAlignment="1">
      <alignment horizontal="right"/>
    </xf>
    <xf numFmtId="4" fontId="75" fillId="0" borderId="15" xfId="0" applyNumberFormat="1" applyFont="1" applyFill="1" applyBorder="1" applyAlignment="1">
      <alignment wrapText="1"/>
    </xf>
    <xf numFmtId="0" fontId="77" fillId="0" borderId="24" xfId="0" applyFont="1" applyFill="1" applyBorder="1" applyAlignment="1">
      <alignment horizontal="center" vertical="center" wrapText="1"/>
    </xf>
    <xf numFmtId="0" fontId="75" fillId="0" borderId="15" xfId="0" applyFont="1" applyFill="1" applyBorder="1" applyAlignment="1">
      <alignment horizontal="center" vertical="center" wrapText="1"/>
    </xf>
    <xf numFmtId="49" fontId="78" fillId="0" borderId="33" xfId="0" applyNumberFormat="1" applyFont="1" applyFill="1" applyBorder="1" applyAlignment="1">
      <alignment horizontal="right" vertical="top"/>
    </xf>
    <xf numFmtId="49" fontId="78" fillId="0" borderId="12" xfId="0" applyNumberFormat="1" applyFont="1" applyFill="1" applyBorder="1" applyAlignment="1">
      <alignment horizontal="right" wrapText="1"/>
    </xf>
    <xf numFmtId="4" fontId="78" fillId="0" borderId="12" xfId="0" applyNumberFormat="1" applyFont="1" applyFill="1" applyBorder="1" applyAlignment="1">
      <alignment horizontal="right"/>
    </xf>
    <xf numFmtId="4" fontId="78" fillId="0" borderId="12" xfId="0" applyNumberFormat="1" applyFont="1" applyFill="1" applyBorder="1" applyAlignment="1">
      <alignment/>
    </xf>
    <xf numFmtId="4" fontId="78" fillId="0" borderId="25" xfId="0" applyNumberFormat="1" applyFont="1" applyFill="1" applyBorder="1" applyAlignment="1">
      <alignment/>
    </xf>
    <xf numFmtId="49" fontId="78" fillId="0" borderId="30" xfId="0" applyNumberFormat="1" applyFont="1" applyFill="1" applyBorder="1" applyAlignment="1">
      <alignment horizontal="right" vertical="top"/>
    </xf>
    <xf numFmtId="49" fontId="78" fillId="0" borderId="31" xfId="0" applyNumberFormat="1" applyFont="1" applyFill="1" applyBorder="1" applyAlignment="1">
      <alignment horizontal="right" wrapText="1"/>
    </xf>
    <xf numFmtId="4" fontId="78" fillId="0" borderId="31" xfId="0" applyNumberFormat="1" applyFont="1" applyFill="1" applyBorder="1" applyAlignment="1">
      <alignment horizontal="right"/>
    </xf>
    <xf numFmtId="4" fontId="78" fillId="0" borderId="31" xfId="0" applyNumberFormat="1" applyFont="1" applyFill="1" applyBorder="1" applyAlignment="1">
      <alignment/>
    </xf>
    <xf numFmtId="4" fontId="78" fillId="0" borderId="32" xfId="0" applyNumberFormat="1" applyFont="1" applyFill="1" applyBorder="1" applyAlignment="1">
      <alignment/>
    </xf>
    <xf numFmtId="0" fontId="77" fillId="0" borderId="34" xfId="0" applyFont="1" applyFill="1" applyBorder="1" applyAlignment="1">
      <alignment horizontal="center" vertical="distributed" wrapText="1"/>
    </xf>
    <xf numFmtId="0" fontId="75" fillId="0" borderId="35" xfId="0" applyFont="1" applyFill="1" applyBorder="1" applyAlignment="1">
      <alignment horizontal="center" vertical="distributed" wrapText="1"/>
    </xf>
    <xf numFmtId="0" fontId="75" fillId="0" borderId="36" xfId="0" applyFont="1" applyFill="1" applyBorder="1" applyAlignment="1">
      <alignment horizontal="center" vertical="distributed" wrapText="1"/>
    </xf>
    <xf numFmtId="49" fontId="76" fillId="0" borderId="30" xfId="0" applyNumberFormat="1" applyFont="1" applyFill="1" applyBorder="1" applyAlignment="1">
      <alignment horizontal="right" vertical="top"/>
    </xf>
    <xf numFmtId="4" fontId="74" fillId="0" borderId="31" xfId="0" applyNumberFormat="1" applyFont="1" applyFill="1" applyBorder="1" applyAlignment="1">
      <alignment horizontal="left" vertical="top" wrapText="1"/>
    </xf>
    <xf numFmtId="4" fontId="74" fillId="0" borderId="31" xfId="0" applyNumberFormat="1" applyFont="1" applyFill="1" applyBorder="1" applyAlignment="1">
      <alignment horizontal="center" vertical="center"/>
    </xf>
    <xf numFmtId="4" fontId="76" fillId="0" borderId="31" xfId="0" applyNumberFormat="1" applyFont="1" applyFill="1" applyBorder="1" applyAlignment="1">
      <alignment horizontal="center" vertical="center"/>
    </xf>
    <xf numFmtId="4" fontId="76" fillId="0" borderId="32" xfId="0" applyNumberFormat="1" applyFont="1" applyFill="1" applyBorder="1" applyAlignment="1">
      <alignment horizontal="center" vertical="center"/>
    </xf>
    <xf numFmtId="49" fontId="76" fillId="0" borderId="28" xfId="0" applyNumberFormat="1" applyFont="1" applyFill="1" applyBorder="1" applyAlignment="1">
      <alignment horizontal="right" vertical="top"/>
    </xf>
    <xf numFmtId="4" fontId="74" fillId="0" borderId="0" xfId="0" applyNumberFormat="1" applyFont="1" applyFill="1" applyBorder="1" applyAlignment="1">
      <alignment horizontal="left" vertical="top" wrapText="1"/>
    </xf>
    <xf numFmtId="4" fontId="74" fillId="0" borderId="0" xfId="0" applyNumberFormat="1" applyFont="1" applyFill="1" applyBorder="1" applyAlignment="1">
      <alignment horizontal="center" vertical="center"/>
    </xf>
    <xf numFmtId="4" fontId="76" fillId="0" borderId="0" xfId="0" applyNumberFormat="1" applyFont="1" applyFill="1" applyBorder="1" applyAlignment="1">
      <alignment horizontal="center" vertical="center"/>
    </xf>
    <xf numFmtId="4" fontId="76" fillId="0" borderId="29" xfId="0" applyNumberFormat="1" applyFont="1" applyFill="1" applyBorder="1" applyAlignment="1">
      <alignment horizontal="center" vertical="center"/>
    </xf>
    <xf numFmtId="4" fontId="76" fillId="0" borderId="25" xfId="0" applyNumberFormat="1" applyFont="1" applyFill="1" applyBorder="1" applyAlignment="1">
      <alignment horizontal="right"/>
    </xf>
    <xf numFmtId="0" fontId="77" fillId="0" borderId="28"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29" xfId="0" applyFont="1" applyFill="1" applyBorder="1" applyAlignment="1">
      <alignment horizontal="center" vertical="center" wrapText="1"/>
    </xf>
    <xf numFmtId="49" fontId="78" fillId="0" borderId="31" xfId="0" applyNumberFormat="1" applyFont="1" applyFill="1" applyBorder="1" applyAlignment="1">
      <alignment wrapText="1"/>
    </xf>
    <xf numFmtId="49" fontId="78" fillId="0" borderId="37" xfId="0" applyNumberFormat="1" applyFont="1" applyFill="1" applyBorder="1" applyAlignment="1">
      <alignment horizontal="right" vertical="top"/>
    </xf>
    <xf numFmtId="49" fontId="78" fillId="0" borderId="10" xfId="0" applyNumberFormat="1" applyFont="1" applyFill="1" applyBorder="1" applyAlignment="1">
      <alignment wrapText="1"/>
    </xf>
    <xf numFmtId="4" fontId="78" fillId="0" borderId="10" xfId="0" applyNumberFormat="1" applyFont="1" applyFill="1" applyBorder="1" applyAlignment="1">
      <alignment horizontal="right"/>
    </xf>
    <xf numFmtId="4" fontId="76" fillId="0" borderId="10" xfId="0" applyNumberFormat="1" applyFont="1" applyFill="1" applyBorder="1" applyAlignment="1">
      <alignment horizontal="right"/>
    </xf>
    <xf numFmtId="4" fontId="74" fillId="0" borderId="38" xfId="0" applyNumberFormat="1" applyFont="1" applyFill="1" applyBorder="1" applyAlignment="1">
      <alignment horizontal="right"/>
    </xf>
    <xf numFmtId="49" fontId="75" fillId="0" borderId="24" xfId="0" applyNumberFormat="1" applyFont="1" applyFill="1" applyBorder="1" applyAlignment="1">
      <alignment horizontal="right" vertical="top"/>
    </xf>
    <xf numFmtId="49" fontId="75" fillId="0" borderId="15" xfId="0" applyNumberFormat="1" applyFont="1" applyFill="1" applyBorder="1" applyAlignment="1">
      <alignment vertical="top" wrapText="1"/>
    </xf>
    <xf numFmtId="4" fontId="75" fillId="0" borderId="15" xfId="0" applyNumberFormat="1" applyFont="1" applyFill="1" applyBorder="1" applyAlignment="1">
      <alignment/>
    </xf>
    <xf numFmtId="4" fontId="75" fillId="0" borderId="25" xfId="0" applyNumberFormat="1" applyFont="1" applyFill="1" applyBorder="1" applyAlignment="1">
      <alignment/>
    </xf>
    <xf numFmtId="4" fontId="75" fillId="0" borderId="15" xfId="0" applyNumberFormat="1" applyFont="1" applyFill="1" applyBorder="1" applyAlignment="1">
      <alignment vertical="center" wrapText="1"/>
    </xf>
    <xf numFmtId="4" fontId="75" fillId="0" borderId="15" xfId="0" applyNumberFormat="1" applyFont="1" applyFill="1" applyBorder="1" applyAlignment="1">
      <alignment horizontal="right" wrapText="1"/>
    </xf>
    <xf numFmtId="4" fontId="75" fillId="0" borderId="15" xfId="0" applyNumberFormat="1" applyFont="1" applyFill="1" applyBorder="1" applyAlignment="1">
      <alignment horizontal="right" vertical="top" wrapText="1"/>
    </xf>
    <xf numFmtId="4" fontId="74" fillId="0" borderId="31" xfId="0" applyNumberFormat="1" applyFont="1" applyFill="1" applyBorder="1" applyAlignment="1">
      <alignment horizontal="left" wrapText="1"/>
    </xf>
    <xf numFmtId="4" fontId="74" fillId="0" borderId="0" xfId="0" applyNumberFormat="1" applyFont="1" applyFill="1" applyBorder="1" applyAlignment="1">
      <alignment horizontal="right" wrapText="1"/>
    </xf>
    <xf numFmtId="4" fontId="76" fillId="0" borderId="15" xfId="0" applyNumberFormat="1" applyFont="1" applyFill="1" applyBorder="1" applyAlignment="1">
      <alignment horizontal="right" wrapText="1"/>
    </xf>
    <xf numFmtId="49" fontId="78" fillId="0" borderId="24" xfId="0" applyNumberFormat="1" applyFont="1" applyFill="1" applyBorder="1" applyAlignment="1">
      <alignment horizontal="right" vertical="top"/>
    </xf>
    <xf numFmtId="49" fontId="78" fillId="0" borderId="15" xfId="0" applyNumberFormat="1" applyFont="1" applyFill="1" applyBorder="1" applyAlignment="1">
      <alignment wrapText="1"/>
    </xf>
    <xf numFmtId="4" fontId="78" fillId="0" borderId="15" xfId="0" applyNumberFormat="1" applyFont="1" applyFill="1" applyBorder="1" applyAlignment="1">
      <alignment horizontal="right"/>
    </xf>
    <xf numFmtId="4" fontId="78" fillId="0" borderId="15" xfId="0" applyNumberFormat="1" applyFont="1" applyFill="1" applyBorder="1" applyAlignment="1">
      <alignment/>
    </xf>
    <xf numFmtId="4" fontId="79" fillId="0" borderId="15" xfId="0" applyNumberFormat="1" applyFont="1" applyFill="1" applyBorder="1" applyAlignment="1">
      <alignment vertical="top" wrapText="1"/>
    </xf>
    <xf numFmtId="2" fontId="75" fillId="0" borderId="15" xfId="0" applyNumberFormat="1" applyFont="1" applyFill="1" applyBorder="1" applyAlignment="1">
      <alignment horizontal="right" vertical="center" wrapText="1"/>
    </xf>
    <xf numFmtId="49" fontId="75" fillId="0" borderId="33" xfId="0" applyNumberFormat="1" applyFont="1" applyFill="1" applyBorder="1" applyAlignment="1">
      <alignment horizontal="right" vertical="top"/>
    </xf>
    <xf numFmtId="49" fontId="76" fillId="0" borderId="28" xfId="0" applyNumberFormat="1" applyFont="1" applyFill="1" applyBorder="1" applyAlignment="1">
      <alignment horizontal="right" vertical="justify"/>
    </xf>
    <xf numFmtId="4" fontId="74" fillId="0" borderId="0" xfId="0" applyNumberFormat="1" applyFont="1" applyFill="1" applyBorder="1" applyAlignment="1">
      <alignment wrapText="1"/>
    </xf>
    <xf numFmtId="4" fontId="75" fillId="0" borderId="0" xfId="0" applyNumberFormat="1" applyFont="1" applyFill="1" applyBorder="1" applyAlignment="1">
      <alignment horizontal="right" wrapText="1"/>
    </xf>
    <xf numFmtId="4" fontId="76" fillId="0" borderId="0" xfId="0" applyNumberFormat="1" applyFont="1" applyFill="1" applyBorder="1" applyAlignment="1">
      <alignment horizontal="right"/>
    </xf>
    <xf numFmtId="4" fontId="76" fillId="0" borderId="29" xfId="0" applyNumberFormat="1" applyFont="1" applyFill="1" applyBorder="1" applyAlignment="1">
      <alignment horizontal="right"/>
    </xf>
    <xf numFmtId="49" fontId="76" fillId="0" borderId="24" xfId="0" applyNumberFormat="1" applyFont="1" applyFill="1" applyBorder="1" applyAlignment="1">
      <alignment horizontal="right" vertical="justify"/>
    </xf>
    <xf numFmtId="49" fontId="75" fillId="0" borderId="24" xfId="0" applyNumberFormat="1" applyFont="1" applyFill="1" applyBorder="1" applyAlignment="1">
      <alignment horizontal="right" vertical="justify" wrapText="1"/>
    </xf>
    <xf numFmtId="176" fontId="75" fillId="0" borderId="15" xfId="0" applyNumberFormat="1" applyFont="1" applyFill="1" applyBorder="1" applyAlignment="1">
      <alignment vertical="top" wrapText="1"/>
    </xf>
    <xf numFmtId="49" fontId="75" fillId="0" borderId="33" xfId="0" applyNumberFormat="1" applyFont="1" applyFill="1" applyBorder="1" applyAlignment="1">
      <alignment horizontal="right" vertical="justify"/>
    </xf>
    <xf numFmtId="4" fontId="74" fillId="0" borderId="12" xfId="0" applyNumberFormat="1" applyFont="1" applyFill="1" applyBorder="1" applyAlignment="1">
      <alignment horizontal="right" wrapText="1"/>
    </xf>
    <xf numFmtId="4" fontId="75" fillId="0" borderId="12" xfId="0" applyNumberFormat="1" applyFont="1" applyFill="1" applyBorder="1" applyAlignment="1">
      <alignment horizontal="right"/>
    </xf>
    <xf numFmtId="4" fontId="76" fillId="0" borderId="12" xfId="0" applyNumberFormat="1" applyFont="1" applyFill="1" applyBorder="1" applyAlignment="1">
      <alignment horizontal="right"/>
    </xf>
    <xf numFmtId="0" fontId="75" fillId="0" borderId="35" xfId="0" applyFont="1" applyFill="1" applyBorder="1" applyAlignment="1">
      <alignment horizontal="center" vertical="center" wrapText="1"/>
    </xf>
    <xf numFmtId="0" fontId="75" fillId="0" borderId="36" xfId="0" applyFont="1" applyFill="1" applyBorder="1" applyAlignment="1">
      <alignment horizontal="center" vertical="center" wrapText="1"/>
    </xf>
    <xf numFmtId="49" fontId="75" fillId="0" borderId="28" xfId="0" applyNumberFormat="1" applyFont="1" applyFill="1" applyBorder="1" applyAlignment="1">
      <alignment horizontal="right" vertical="justify"/>
    </xf>
    <xf numFmtId="4" fontId="74" fillId="0" borderId="0" xfId="0" applyNumberFormat="1" applyFont="1" applyFill="1" applyBorder="1" applyAlignment="1">
      <alignment horizontal="left" wrapText="1"/>
    </xf>
    <xf numFmtId="4" fontId="75" fillId="0" borderId="29" xfId="0" applyNumberFormat="1" applyFont="1" applyFill="1" applyBorder="1" applyAlignment="1">
      <alignment horizontal="right"/>
    </xf>
    <xf numFmtId="49" fontId="75" fillId="0" borderId="24" xfId="0" applyNumberFormat="1" applyFont="1" applyFill="1" applyBorder="1" applyAlignment="1">
      <alignment horizontal="right" vertical="justify"/>
    </xf>
    <xf numFmtId="4" fontId="74" fillId="0" borderId="15" xfId="0" applyNumberFormat="1" applyFont="1" applyFill="1" applyBorder="1" applyAlignment="1">
      <alignment horizontal="left" vertical="top" wrapText="1"/>
    </xf>
    <xf numFmtId="4" fontId="74" fillId="0" borderId="12" xfId="0" applyNumberFormat="1" applyFont="1" applyFill="1" applyBorder="1" applyAlignment="1">
      <alignment horizontal="right" wrapText="1"/>
    </xf>
    <xf numFmtId="49" fontId="76" fillId="0" borderId="28" xfId="51" applyNumberFormat="1" applyFont="1" applyFill="1" applyBorder="1" applyAlignment="1">
      <alignment horizontal="right" vertical="top"/>
      <protection/>
    </xf>
    <xf numFmtId="4" fontId="74" fillId="0" borderId="0" xfId="51" applyNumberFormat="1" applyFont="1" applyFill="1" applyBorder="1" applyAlignment="1">
      <alignment horizontal="right" wrapText="1"/>
      <protection/>
    </xf>
    <xf numFmtId="4" fontId="76" fillId="0" borderId="0" xfId="51" applyNumberFormat="1" applyFont="1" applyFill="1" applyBorder="1" applyAlignment="1">
      <alignment horizontal="right"/>
      <protection/>
    </xf>
    <xf numFmtId="4" fontId="74" fillId="0" borderId="29" xfId="51" applyNumberFormat="1" applyFont="1" applyFill="1" applyBorder="1" applyAlignment="1">
      <alignment horizontal="right"/>
      <protection/>
    </xf>
    <xf numFmtId="4" fontId="74" fillId="0" borderId="0" xfId="0" applyNumberFormat="1" applyFont="1" applyFill="1" applyBorder="1" applyAlignment="1">
      <alignment horizontal="left" wrapText="1"/>
    </xf>
    <xf numFmtId="0" fontId="75" fillId="0" borderId="0" xfId="0" applyFont="1" applyFill="1" applyBorder="1" applyAlignment="1">
      <alignment wrapText="1"/>
    </xf>
    <xf numFmtId="4" fontId="76" fillId="0" borderId="0" xfId="0" applyNumberFormat="1" applyFont="1" applyFill="1" applyBorder="1" applyAlignment="1">
      <alignment horizontal="left" wrapText="1"/>
    </xf>
    <xf numFmtId="4" fontId="76" fillId="0" borderId="15" xfId="0" applyNumberFormat="1" applyFont="1" applyFill="1" applyBorder="1" applyAlignment="1">
      <alignment horizontal="left" vertical="top" wrapText="1"/>
    </xf>
    <xf numFmtId="49" fontId="76" fillId="0" borderId="33" xfId="0" applyNumberFormat="1" applyFont="1" applyFill="1" applyBorder="1" applyAlignment="1">
      <alignment horizontal="right" vertical="top"/>
    </xf>
    <xf numFmtId="0" fontId="77" fillId="0" borderId="28" xfId="0" applyFont="1" applyFill="1" applyBorder="1" applyAlignment="1">
      <alignment horizontal="center" vertical="distributed" wrapText="1"/>
    </xf>
    <xf numFmtId="0" fontId="75" fillId="0" borderId="0" xfId="0" applyFont="1" applyFill="1" applyBorder="1" applyAlignment="1">
      <alignment horizontal="center" vertical="distributed" wrapText="1"/>
    </xf>
    <xf numFmtId="0" fontId="75" fillId="0" borderId="29" xfId="0" applyFont="1" applyFill="1" applyBorder="1" applyAlignment="1">
      <alignment horizontal="center" vertical="distributed" wrapText="1"/>
    </xf>
    <xf numFmtId="49" fontId="75" fillId="0" borderId="30" xfId="0" applyNumberFormat="1" applyFont="1" applyFill="1" applyBorder="1" applyAlignment="1">
      <alignment horizontal="right" vertical="justify"/>
    </xf>
    <xf numFmtId="4" fontId="74" fillId="0" borderId="31" xfId="0" applyNumberFormat="1" applyFont="1" applyFill="1" applyBorder="1" applyAlignment="1">
      <alignment horizontal="left" wrapText="1"/>
    </xf>
    <xf numFmtId="4" fontId="76" fillId="0" borderId="31" xfId="0" applyNumberFormat="1" applyFont="1" applyFill="1" applyBorder="1" applyAlignment="1">
      <alignment horizontal="right"/>
    </xf>
    <xf numFmtId="4" fontId="75" fillId="0" borderId="32" xfId="0" applyNumberFormat="1" applyFont="1" applyFill="1" applyBorder="1" applyAlignment="1">
      <alignment horizontal="right"/>
    </xf>
    <xf numFmtId="49" fontId="75" fillId="0" borderId="19" xfId="0" applyNumberFormat="1" applyFont="1" applyFill="1" applyBorder="1" applyAlignment="1">
      <alignment horizontal="right" vertical="justify"/>
    </xf>
    <xf numFmtId="4" fontId="76" fillId="0" borderId="20" xfId="0" applyNumberFormat="1" applyFont="1" applyFill="1" applyBorder="1" applyAlignment="1">
      <alignment horizontal="center" vertical="center" wrapText="1"/>
    </xf>
    <xf numFmtId="4" fontId="74" fillId="0" borderId="20" xfId="0" applyNumberFormat="1" applyFont="1" applyFill="1" applyBorder="1" applyAlignment="1">
      <alignment horizontal="center" vertical="center" wrapText="1"/>
    </xf>
    <xf numFmtId="4" fontId="74" fillId="0" borderId="39" xfId="0" applyNumberFormat="1"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4" fontId="74" fillId="0" borderId="0" xfId="0" applyNumberFormat="1" applyFont="1" applyFill="1" applyBorder="1" applyAlignment="1">
      <alignment horizontal="center" vertical="center" wrapText="1"/>
    </xf>
    <xf numFmtId="4" fontId="74" fillId="0" borderId="29" xfId="0" applyNumberFormat="1"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15" xfId="0" applyFont="1" applyFill="1" applyBorder="1" applyAlignment="1">
      <alignment horizontal="left" vertical="center" wrapText="1"/>
    </xf>
    <xf numFmtId="0" fontId="75" fillId="0" borderId="15" xfId="0" applyFont="1" applyFill="1" applyBorder="1" applyAlignment="1">
      <alignment horizontal="center" vertical="center" textRotation="90"/>
    </xf>
    <xf numFmtId="4" fontId="75" fillId="0" borderId="15" xfId="0" applyNumberFormat="1" applyFont="1" applyFill="1" applyBorder="1" applyAlignment="1">
      <alignment horizontal="center" vertical="center" textRotation="90"/>
    </xf>
    <xf numFmtId="0" fontId="75" fillId="0" borderId="24" xfId="0" applyFont="1" applyFill="1" applyBorder="1" applyAlignment="1">
      <alignment horizontal="center" vertical="center"/>
    </xf>
    <xf numFmtId="0" fontId="75" fillId="0" borderId="15" xfId="0" applyFont="1" applyFill="1" applyBorder="1" applyAlignment="1">
      <alignment horizontal="center"/>
    </xf>
    <xf numFmtId="2" fontId="75" fillId="0" borderId="15" xfId="0" applyNumberFormat="1" applyFont="1" applyFill="1" applyBorder="1" applyAlignment="1">
      <alignment horizontal="right"/>
    </xf>
    <xf numFmtId="4" fontId="75" fillId="0" borderId="15" xfId="0" applyNumberFormat="1" applyFont="1" applyFill="1" applyBorder="1" applyAlignment="1">
      <alignment/>
    </xf>
    <xf numFmtId="0" fontId="75" fillId="0" borderId="15" xfId="0" applyFont="1" applyFill="1" applyBorder="1" applyAlignment="1">
      <alignment horizontal="left"/>
    </xf>
    <xf numFmtId="0" fontId="75" fillId="0" borderId="37" xfId="0" applyFont="1" applyFill="1" applyBorder="1" applyAlignment="1">
      <alignment horizontal="center" vertical="center"/>
    </xf>
    <xf numFmtId="0" fontId="75" fillId="0" borderId="15" xfId="0" applyFont="1" applyFill="1" applyBorder="1" applyAlignment="1">
      <alignment horizontal="left" wrapText="1"/>
    </xf>
    <xf numFmtId="49" fontId="76" fillId="0" borderId="37" xfId="0" applyNumberFormat="1" applyFont="1" applyFill="1" applyBorder="1" applyAlignment="1">
      <alignment horizontal="right" vertical="top"/>
    </xf>
    <xf numFmtId="4" fontId="78" fillId="0" borderId="10" xfId="0" applyNumberFormat="1" applyFont="1" applyFill="1" applyBorder="1" applyAlignment="1">
      <alignment horizontal="right" wrapText="1"/>
    </xf>
    <xf numFmtId="4" fontId="75" fillId="0" borderId="10" xfId="0" applyNumberFormat="1" applyFont="1" applyFill="1" applyBorder="1" applyAlignment="1">
      <alignment horizontal="right"/>
    </xf>
    <xf numFmtId="4" fontId="75" fillId="0" borderId="38" xfId="0" applyNumberFormat="1" applyFont="1" applyFill="1" applyBorder="1" applyAlignment="1">
      <alignment horizontal="right"/>
    </xf>
    <xf numFmtId="4" fontId="78" fillId="0" borderId="0" xfId="0" applyNumberFormat="1" applyFont="1" applyFill="1" applyBorder="1" applyAlignment="1">
      <alignment horizontal="right" wrapText="1"/>
    </xf>
    <xf numFmtId="4" fontId="76" fillId="0" borderId="40" xfId="0" applyNumberFormat="1" applyFont="1" applyFill="1" applyBorder="1" applyAlignment="1">
      <alignment horizontal="left" vertical="top" wrapText="1"/>
    </xf>
    <xf numFmtId="4" fontId="76" fillId="0" borderId="12" xfId="0" applyNumberFormat="1" applyFont="1" applyFill="1" applyBorder="1" applyAlignment="1">
      <alignment horizontal="left" vertical="top" wrapText="1"/>
    </xf>
    <xf numFmtId="4" fontId="76" fillId="0" borderId="41" xfId="0" applyNumberFormat="1" applyFont="1" applyFill="1" applyBorder="1" applyAlignment="1">
      <alignment horizontal="left" vertical="top" wrapText="1"/>
    </xf>
    <xf numFmtId="4" fontId="74" fillId="0" borderId="42" xfId="0" applyNumberFormat="1" applyFont="1" applyFill="1" applyBorder="1" applyAlignment="1">
      <alignment horizontal="right"/>
    </xf>
    <xf numFmtId="4" fontId="76" fillId="0" borderId="25" xfId="0" applyNumberFormat="1" applyFont="1" applyFill="1" applyBorder="1" applyAlignment="1">
      <alignment horizontal="right"/>
    </xf>
    <xf numFmtId="4" fontId="74" fillId="0" borderId="40" xfId="0" applyNumberFormat="1" applyFont="1" applyFill="1" applyBorder="1" applyAlignment="1">
      <alignment horizontal="center" wrapText="1"/>
    </xf>
    <xf numFmtId="4" fontId="74" fillId="0" borderId="12" xfId="0" applyNumberFormat="1" applyFont="1" applyFill="1" applyBorder="1" applyAlignment="1">
      <alignment horizontal="center" wrapText="1"/>
    </xf>
    <xf numFmtId="4" fontId="74" fillId="0" borderId="43" xfId="0" applyNumberFormat="1" applyFont="1" applyFill="1" applyBorder="1" applyAlignment="1">
      <alignment horizontal="center" wrapText="1"/>
    </xf>
    <xf numFmtId="4" fontId="74" fillId="0" borderId="0" xfId="0" applyNumberFormat="1" applyFont="1" applyFill="1" applyBorder="1" applyAlignment="1">
      <alignment horizontal="center" wrapText="1"/>
    </xf>
    <xf numFmtId="49" fontId="76" fillId="0" borderId="44" xfId="0" applyNumberFormat="1" applyFont="1" applyFill="1" applyBorder="1" applyAlignment="1">
      <alignment horizontal="right" vertical="top"/>
    </xf>
    <xf numFmtId="4" fontId="78" fillId="0" borderId="16" xfId="0" applyNumberFormat="1" applyFont="1" applyFill="1" applyBorder="1" applyAlignment="1">
      <alignment horizontal="right" wrapText="1"/>
    </xf>
    <xf numFmtId="4" fontId="75" fillId="0" borderId="16" xfId="0" applyNumberFormat="1" applyFont="1" applyFill="1" applyBorder="1" applyAlignment="1">
      <alignment wrapText="1"/>
    </xf>
    <xf numFmtId="4" fontId="76" fillId="0" borderId="16" xfId="0" applyNumberFormat="1" applyFont="1" applyFill="1" applyBorder="1" applyAlignment="1">
      <alignment horizontal="right"/>
    </xf>
    <xf numFmtId="4" fontId="78" fillId="0" borderId="25" xfId="0" applyNumberFormat="1" applyFont="1" applyFill="1" applyBorder="1" applyAlignment="1">
      <alignment horizontal="right"/>
    </xf>
    <xf numFmtId="49" fontId="26" fillId="0" borderId="28" xfId="0" applyNumberFormat="1" applyFont="1" applyFill="1" applyBorder="1" applyAlignment="1">
      <alignment horizontal="right" vertical="top"/>
    </xf>
    <xf numFmtId="4" fontId="27" fillId="0" borderId="0" xfId="0" applyNumberFormat="1" applyFont="1" applyFill="1" applyBorder="1" applyAlignment="1">
      <alignment horizontal="right" wrapText="1"/>
    </xf>
    <xf numFmtId="49" fontId="26" fillId="0" borderId="45" xfId="0" applyNumberFormat="1" applyFont="1" applyFill="1" applyBorder="1" applyAlignment="1">
      <alignment horizontal="right" vertical="top"/>
    </xf>
    <xf numFmtId="4" fontId="24" fillId="0" borderId="11" xfId="0" applyNumberFormat="1" applyFont="1" applyFill="1" applyBorder="1" applyAlignment="1">
      <alignment wrapText="1"/>
    </xf>
    <xf numFmtId="4" fontId="24" fillId="0" borderId="11" xfId="0" applyNumberFormat="1" applyFont="1" applyFill="1" applyBorder="1" applyAlignment="1">
      <alignment horizontal="right"/>
    </xf>
    <xf numFmtId="4" fontId="26" fillId="0" borderId="11" xfId="0" applyNumberFormat="1" applyFont="1" applyFill="1" applyBorder="1" applyAlignment="1">
      <alignment horizontal="right"/>
    </xf>
    <xf numFmtId="4" fontId="76" fillId="0" borderId="46" xfId="0" applyNumberFormat="1" applyFont="1" applyFill="1" applyBorder="1" applyAlignment="1">
      <alignment horizontal="right"/>
    </xf>
    <xf numFmtId="4" fontId="75" fillId="0" borderId="47" xfId="0" applyNumberFormat="1" applyFont="1" applyFill="1" applyBorder="1" applyAlignment="1">
      <alignment horizontal="right"/>
    </xf>
    <xf numFmtId="49" fontId="26" fillId="0" borderId="0" xfId="0" applyNumberFormat="1" applyFont="1" applyFill="1" applyAlignment="1">
      <alignment horizontal="right" vertical="top"/>
    </xf>
    <xf numFmtId="4" fontId="24" fillId="0" borderId="0" xfId="0" applyNumberFormat="1" applyFont="1" applyFill="1" applyAlignment="1">
      <alignment wrapText="1"/>
    </xf>
    <xf numFmtId="4" fontId="26" fillId="0" borderId="0" xfId="0" applyNumberFormat="1" applyFont="1" applyFill="1" applyBorder="1" applyAlignment="1">
      <alignment horizontal="right"/>
    </xf>
    <xf numFmtId="4" fontId="26" fillId="0" borderId="0" xfId="0" applyNumberFormat="1" applyFont="1" applyFill="1" applyBorder="1" applyAlignment="1">
      <alignment horizontal="left"/>
    </xf>
    <xf numFmtId="49" fontId="74" fillId="0" borderId="0" xfId="0" applyNumberFormat="1" applyFont="1" applyFill="1" applyAlignment="1">
      <alignment horizontal="center" vertical="top"/>
    </xf>
    <xf numFmtId="4" fontId="25" fillId="0" borderId="11" xfId="0" applyNumberFormat="1" applyFont="1" applyFill="1" applyBorder="1" applyAlignment="1">
      <alignment horizont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roškovnik obijekta A"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60"/>
  <sheetViews>
    <sheetView tabSelected="1" zoomScaleSheetLayoutView="100" workbookViewId="0" topLeftCell="A1">
      <selection activeCell="B1" sqref="B1"/>
    </sheetView>
  </sheetViews>
  <sheetFormatPr defaultColWidth="10.7109375" defaultRowHeight="12.75"/>
  <cols>
    <col min="1" max="1" width="6.421875" style="309" bestFit="1" customWidth="1"/>
    <col min="2" max="2" width="40.8515625" style="310" customWidth="1"/>
    <col min="3" max="3" width="8.7109375" style="145" customWidth="1"/>
    <col min="4" max="4" width="8.140625" style="146" customWidth="1"/>
    <col min="5" max="5" width="13.421875" style="146" customWidth="1"/>
    <col min="6" max="6" width="14.8515625" style="145" customWidth="1"/>
    <col min="7" max="16384" width="10.7109375" style="107" customWidth="1"/>
  </cols>
  <sheetData>
    <row r="1" ht="12.75">
      <c r="B1" s="310" t="s">
        <v>451</v>
      </c>
    </row>
    <row r="2" spans="1:6" ht="82.5" customHeight="1" thickBot="1">
      <c r="A2" s="314" t="s">
        <v>450</v>
      </c>
      <c r="B2" s="314"/>
      <c r="C2" s="314"/>
      <c r="D2" s="314"/>
      <c r="E2" s="314"/>
      <c r="F2" s="314"/>
    </row>
    <row r="3" spans="1:6" ht="15.75" customHeight="1">
      <c r="A3" s="147" t="s">
        <v>322</v>
      </c>
      <c r="B3" s="148" t="s">
        <v>323</v>
      </c>
      <c r="C3" s="148" t="s">
        <v>324</v>
      </c>
      <c r="D3" s="148" t="s">
        <v>160</v>
      </c>
      <c r="E3" s="148" t="s">
        <v>325</v>
      </c>
      <c r="F3" s="149" t="s">
        <v>326</v>
      </c>
    </row>
    <row r="4" spans="1:6" ht="29.25" customHeight="1">
      <c r="A4" s="150"/>
      <c r="B4" s="151" t="s">
        <v>389</v>
      </c>
      <c r="C4" s="152"/>
      <c r="D4" s="153"/>
      <c r="E4" s="152"/>
      <c r="F4" s="154"/>
    </row>
    <row r="5" spans="1:6" ht="15.75" customHeight="1">
      <c r="A5" s="150"/>
      <c r="B5" s="155"/>
      <c r="C5" s="152"/>
      <c r="D5" s="153"/>
      <c r="E5" s="152"/>
      <c r="F5" s="154"/>
    </row>
    <row r="6" spans="1:6" ht="15.75" customHeight="1">
      <c r="A6" s="150" t="s">
        <v>163</v>
      </c>
      <c r="B6" s="156" t="s">
        <v>390</v>
      </c>
      <c r="C6" s="152"/>
      <c r="D6" s="153"/>
      <c r="E6" s="152"/>
      <c r="F6" s="154"/>
    </row>
    <row r="7" spans="1:6" ht="15.75" customHeight="1">
      <c r="A7" s="150"/>
      <c r="B7" s="155"/>
      <c r="C7" s="152" t="s">
        <v>353</v>
      </c>
      <c r="D7" s="153">
        <v>115</v>
      </c>
      <c r="E7" s="152"/>
      <c r="F7" s="154"/>
    </row>
    <row r="8" spans="1:6" ht="28.5" customHeight="1">
      <c r="A8" s="150" t="s">
        <v>183</v>
      </c>
      <c r="B8" s="156" t="s">
        <v>391</v>
      </c>
      <c r="C8" s="152"/>
      <c r="D8" s="153"/>
      <c r="E8" s="152"/>
      <c r="F8" s="154"/>
    </row>
    <row r="9" spans="1:6" ht="15.75" customHeight="1">
      <c r="A9" s="150"/>
      <c r="B9" s="155"/>
      <c r="C9" s="152" t="s">
        <v>393</v>
      </c>
      <c r="D9" s="153"/>
      <c r="E9" s="152"/>
      <c r="F9" s="154"/>
    </row>
    <row r="10" spans="1:6" ht="28.5" customHeight="1">
      <c r="A10" s="150" t="s">
        <v>185</v>
      </c>
      <c r="B10" s="156" t="s">
        <v>392</v>
      </c>
      <c r="C10" s="152"/>
      <c r="D10" s="153"/>
      <c r="E10" s="152"/>
      <c r="F10" s="154"/>
    </row>
    <row r="11" spans="1:6" ht="15.75" customHeight="1">
      <c r="A11" s="150"/>
      <c r="B11" s="155"/>
      <c r="C11" s="152" t="s">
        <v>393</v>
      </c>
      <c r="D11" s="153"/>
      <c r="E11" s="152"/>
      <c r="F11" s="154"/>
    </row>
    <row r="12" spans="1:6" ht="26.25" customHeight="1">
      <c r="A12" s="150" t="s">
        <v>191</v>
      </c>
      <c r="B12" s="156" t="s">
        <v>394</v>
      </c>
      <c r="C12" s="152"/>
      <c r="D12" s="153"/>
      <c r="E12" s="152"/>
      <c r="F12" s="154"/>
    </row>
    <row r="13" spans="1:6" ht="15.75" customHeight="1">
      <c r="A13" s="150"/>
      <c r="B13" s="155"/>
      <c r="C13" s="152" t="s">
        <v>393</v>
      </c>
      <c r="D13" s="153"/>
      <c r="E13" s="152"/>
      <c r="F13" s="154"/>
    </row>
    <row r="14" spans="1:6" ht="26.25" customHeight="1">
      <c r="A14" s="150" t="s">
        <v>193</v>
      </c>
      <c r="B14" s="156" t="s">
        <v>396</v>
      </c>
      <c r="C14" s="152"/>
      <c r="D14" s="153"/>
      <c r="E14" s="152"/>
      <c r="F14" s="154"/>
    </row>
    <row r="15" spans="1:6" ht="15.75" customHeight="1">
      <c r="A15" s="150"/>
      <c r="B15" s="155"/>
      <c r="C15" s="152" t="s">
        <v>128</v>
      </c>
      <c r="D15" s="153">
        <v>2</v>
      </c>
      <c r="E15" s="152"/>
      <c r="F15" s="154"/>
    </row>
    <row r="16" spans="1:6" ht="26.25" customHeight="1">
      <c r="A16" s="150" t="s">
        <v>195</v>
      </c>
      <c r="B16" s="156" t="s">
        <v>395</v>
      </c>
      <c r="C16" s="152"/>
      <c r="D16" s="153"/>
      <c r="E16" s="152"/>
      <c r="F16" s="154"/>
    </row>
    <row r="17" spans="1:6" ht="15.75" customHeight="1">
      <c r="A17" s="150"/>
      <c r="B17" s="155"/>
      <c r="C17" s="152" t="s">
        <v>393</v>
      </c>
      <c r="D17" s="153"/>
      <c r="E17" s="152"/>
      <c r="F17" s="154"/>
    </row>
    <row r="18" spans="1:6" ht="27" customHeight="1">
      <c r="A18" s="150" t="s">
        <v>193</v>
      </c>
      <c r="B18" s="156" t="s">
        <v>397</v>
      </c>
      <c r="C18" s="152"/>
      <c r="D18" s="153"/>
      <c r="E18" s="152"/>
      <c r="F18" s="154"/>
    </row>
    <row r="19" spans="1:6" ht="15.75" customHeight="1">
      <c r="A19" s="150"/>
      <c r="B19" s="155"/>
      <c r="C19" s="152" t="s">
        <v>393</v>
      </c>
      <c r="D19" s="153"/>
      <c r="E19" s="152"/>
      <c r="F19" s="154"/>
    </row>
    <row r="20" spans="1:6" ht="27.75" customHeight="1">
      <c r="A20" s="150"/>
      <c r="B20" s="155" t="s">
        <v>430</v>
      </c>
      <c r="C20" s="152"/>
      <c r="D20" s="153"/>
      <c r="E20" s="152"/>
      <c r="F20" s="154"/>
    </row>
    <row r="21" spans="1:6" ht="15.75" customHeight="1">
      <c r="A21" s="157"/>
      <c r="B21" s="158"/>
      <c r="C21" s="158"/>
      <c r="D21" s="158"/>
      <c r="E21" s="158"/>
      <c r="F21" s="159"/>
    </row>
    <row r="22" spans="1:6" ht="15.75" customHeight="1">
      <c r="A22" s="150"/>
      <c r="B22" s="151" t="s">
        <v>372</v>
      </c>
      <c r="C22" s="152"/>
      <c r="D22" s="153"/>
      <c r="E22" s="152"/>
      <c r="F22" s="154"/>
    </row>
    <row r="23" spans="1:6" ht="15.75" customHeight="1">
      <c r="A23" s="150"/>
      <c r="B23" s="155"/>
      <c r="C23" s="152"/>
      <c r="D23" s="153"/>
      <c r="E23" s="152"/>
      <c r="F23" s="154"/>
    </row>
    <row r="24" spans="1:6" ht="15.75" customHeight="1">
      <c r="A24" s="150" t="s">
        <v>386</v>
      </c>
      <c r="B24" s="156" t="s">
        <v>432</v>
      </c>
      <c r="C24" s="152"/>
      <c r="D24" s="153"/>
      <c r="E24" s="152"/>
      <c r="F24" s="154"/>
    </row>
    <row r="25" spans="1:6" ht="15.75" customHeight="1">
      <c r="A25" s="150"/>
      <c r="B25" s="155"/>
      <c r="C25" s="152" t="s">
        <v>393</v>
      </c>
      <c r="D25" s="153"/>
      <c r="E25" s="152"/>
      <c r="F25" s="154"/>
    </row>
    <row r="26" spans="1:6" ht="15.75" customHeight="1">
      <c r="A26" s="150" t="s">
        <v>363</v>
      </c>
      <c r="B26" s="156" t="s">
        <v>373</v>
      </c>
      <c r="C26" s="152"/>
      <c r="D26" s="153"/>
      <c r="E26" s="152"/>
      <c r="F26" s="154"/>
    </row>
    <row r="27" spans="1:6" ht="15.75" customHeight="1">
      <c r="A27" s="150"/>
      <c r="B27" s="155"/>
      <c r="C27" s="152" t="s">
        <v>374</v>
      </c>
      <c r="D27" s="153">
        <v>18</v>
      </c>
      <c r="E27" s="152"/>
      <c r="F27" s="154"/>
    </row>
    <row r="28" spans="1:6" ht="15.75" customHeight="1">
      <c r="A28" s="150"/>
      <c r="B28" s="155" t="s">
        <v>375</v>
      </c>
      <c r="C28" s="152"/>
      <c r="D28" s="153"/>
      <c r="E28" s="152"/>
      <c r="F28" s="154"/>
    </row>
    <row r="29" spans="1:6" ht="15.75" customHeight="1">
      <c r="A29" s="160"/>
      <c r="B29" s="161"/>
      <c r="C29" s="161"/>
      <c r="D29" s="161"/>
      <c r="E29" s="161"/>
      <c r="F29" s="162"/>
    </row>
    <row r="30" spans="1:6" ht="14.25" customHeight="1">
      <c r="A30" s="163"/>
      <c r="B30" s="164" t="s">
        <v>387</v>
      </c>
      <c r="C30" s="165"/>
      <c r="D30" s="166"/>
      <c r="E30" s="166"/>
      <c r="F30" s="167"/>
    </row>
    <row r="31" spans="1:6" ht="12.75">
      <c r="A31" s="168"/>
      <c r="B31" s="169"/>
      <c r="C31" s="170"/>
      <c r="D31" s="171"/>
      <c r="E31" s="171"/>
      <c r="F31" s="172"/>
    </row>
    <row r="32" spans="1:6" ht="20.25" customHeight="1">
      <c r="A32" s="150" t="s">
        <v>388</v>
      </c>
      <c r="B32" s="173" t="s">
        <v>368</v>
      </c>
      <c r="C32" s="152"/>
      <c r="D32" s="153"/>
      <c r="E32" s="153"/>
      <c r="F32" s="174"/>
    </row>
    <row r="33" spans="1:6" ht="14.25" customHeight="1">
      <c r="A33" s="150"/>
      <c r="B33" s="173"/>
      <c r="C33" s="152" t="s">
        <v>353</v>
      </c>
      <c r="D33" s="153">
        <v>250</v>
      </c>
      <c r="E33" s="153"/>
      <c r="F33" s="174"/>
    </row>
    <row r="34" spans="1:6" ht="105" customHeight="1" hidden="1">
      <c r="A34" s="150" t="s">
        <v>129</v>
      </c>
      <c r="B34" s="173" t="s">
        <v>146</v>
      </c>
      <c r="C34" s="152"/>
      <c r="D34" s="153"/>
      <c r="E34" s="153"/>
      <c r="F34" s="174"/>
    </row>
    <row r="35" spans="1:6" ht="14.25" customHeight="1" hidden="1">
      <c r="A35" s="150"/>
      <c r="B35" s="173" t="s">
        <v>119</v>
      </c>
      <c r="C35" s="152" t="s">
        <v>327</v>
      </c>
      <c r="D35" s="153">
        <v>94.15</v>
      </c>
      <c r="E35" s="153"/>
      <c r="F35" s="174"/>
    </row>
    <row r="36" spans="1:6" ht="14.25" customHeight="1" hidden="1">
      <c r="A36" s="150"/>
      <c r="B36" s="173" t="s">
        <v>88</v>
      </c>
      <c r="C36" s="152" t="s">
        <v>327</v>
      </c>
      <c r="D36" s="153">
        <v>87.5</v>
      </c>
      <c r="E36" s="153"/>
      <c r="F36" s="174"/>
    </row>
    <row r="37" spans="1:6" ht="54.75" customHeight="1" hidden="1">
      <c r="A37" s="150" t="s">
        <v>138</v>
      </c>
      <c r="B37" s="173" t="s">
        <v>328</v>
      </c>
      <c r="C37" s="152"/>
      <c r="D37" s="153"/>
      <c r="E37" s="153"/>
      <c r="F37" s="174"/>
    </row>
    <row r="38" spans="1:6" ht="14.25" hidden="1">
      <c r="A38" s="150"/>
      <c r="B38" s="175" t="s">
        <v>119</v>
      </c>
      <c r="C38" s="152" t="s">
        <v>329</v>
      </c>
      <c r="D38" s="153">
        <v>26</v>
      </c>
      <c r="E38" s="153"/>
      <c r="F38" s="174"/>
    </row>
    <row r="39" spans="1:6" ht="14.25" hidden="1">
      <c r="A39" s="150"/>
      <c r="B39" s="175" t="s">
        <v>88</v>
      </c>
      <c r="C39" s="152" t="s">
        <v>329</v>
      </c>
      <c r="D39" s="153">
        <v>10.9</v>
      </c>
      <c r="E39" s="153"/>
      <c r="F39" s="174"/>
    </row>
    <row r="40" spans="1:6" ht="54.75" customHeight="1" hidden="1">
      <c r="A40" s="150" t="s">
        <v>87</v>
      </c>
      <c r="B40" s="173" t="s">
        <v>330</v>
      </c>
      <c r="C40" s="152"/>
      <c r="D40" s="153"/>
      <c r="E40" s="153"/>
      <c r="F40" s="174"/>
    </row>
    <row r="41" spans="1:6" ht="14.25" hidden="1">
      <c r="A41" s="150"/>
      <c r="B41" s="175" t="s">
        <v>119</v>
      </c>
      <c r="C41" s="152" t="s">
        <v>327</v>
      </c>
      <c r="D41" s="153">
        <v>40.6</v>
      </c>
      <c r="E41" s="153"/>
      <c r="F41" s="174"/>
    </row>
    <row r="42" spans="1:6" ht="14.25" hidden="1">
      <c r="A42" s="150"/>
      <c r="B42" s="175" t="s">
        <v>88</v>
      </c>
      <c r="C42" s="152" t="s">
        <v>327</v>
      </c>
      <c r="D42" s="153">
        <v>35.5</v>
      </c>
      <c r="E42" s="153"/>
      <c r="F42" s="174"/>
    </row>
    <row r="43" spans="1:6" ht="180" hidden="1">
      <c r="A43" s="150" t="s">
        <v>131</v>
      </c>
      <c r="B43" s="173" t="s">
        <v>331</v>
      </c>
      <c r="C43" s="152"/>
      <c r="D43" s="153"/>
      <c r="E43" s="153"/>
      <c r="F43" s="174"/>
    </row>
    <row r="44" spans="1:6" ht="14.25" hidden="1">
      <c r="A44" s="150"/>
      <c r="B44" s="173"/>
      <c r="C44" s="152" t="s">
        <v>332</v>
      </c>
      <c r="D44" s="153">
        <v>6</v>
      </c>
      <c r="E44" s="153"/>
      <c r="F44" s="174"/>
    </row>
    <row r="45" spans="1:6" ht="102" customHeight="1" hidden="1">
      <c r="A45" s="150" t="s">
        <v>135</v>
      </c>
      <c r="B45" s="173" t="s">
        <v>147</v>
      </c>
      <c r="C45" s="152"/>
      <c r="D45" s="153"/>
      <c r="E45" s="153"/>
      <c r="F45" s="174"/>
    </row>
    <row r="46" spans="1:6" ht="14.25" hidden="1">
      <c r="A46" s="150"/>
      <c r="B46" s="173" t="s">
        <v>89</v>
      </c>
      <c r="C46" s="152" t="s">
        <v>327</v>
      </c>
      <c r="D46" s="153">
        <v>225.92</v>
      </c>
      <c r="E46" s="153"/>
      <c r="F46" s="174"/>
    </row>
    <row r="47" spans="1:6" ht="14.25" hidden="1">
      <c r="A47" s="150"/>
      <c r="B47" s="173" t="s">
        <v>90</v>
      </c>
      <c r="C47" s="152" t="s">
        <v>327</v>
      </c>
      <c r="D47" s="153">
        <v>112.68</v>
      </c>
      <c r="E47" s="153"/>
      <c r="F47" s="174"/>
    </row>
    <row r="48" spans="1:6" ht="12.75" hidden="1">
      <c r="A48" s="176"/>
      <c r="B48" s="177"/>
      <c r="C48" s="177"/>
      <c r="D48" s="177"/>
      <c r="E48" s="177"/>
      <c r="F48" s="174"/>
    </row>
    <row r="49" spans="1:6" ht="76.5" hidden="1">
      <c r="A49" s="150" t="s">
        <v>111</v>
      </c>
      <c r="B49" s="173" t="s">
        <v>148</v>
      </c>
      <c r="C49" s="152"/>
      <c r="D49" s="153"/>
      <c r="E49" s="153"/>
      <c r="F49" s="174"/>
    </row>
    <row r="50" spans="1:6" ht="13.5" customHeight="1" hidden="1">
      <c r="A50" s="150"/>
      <c r="B50" s="173" t="s">
        <v>91</v>
      </c>
      <c r="C50" s="152" t="s">
        <v>327</v>
      </c>
      <c r="D50" s="153">
        <v>80.65</v>
      </c>
      <c r="E50" s="153"/>
      <c r="F50" s="174"/>
    </row>
    <row r="51" spans="1:6" ht="63.75" customHeight="1" hidden="1">
      <c r="A51" s="150" t="s">
        <v>113</v>
      </c>
      <c r="B51" s="173" t="s">
        <v>124</v>
      </c>
      <c r="C51" s="152"/>
      <c r="D51" s="153"/>
      <c r="E51" s="153"/>
      <c r="F51" s="174"/>
    </row>
    <row r="52" spans="1:6" ht="12.75" hidden="1">
      <c r="A52" s="150"/>
      <c r="B52" s="173" t="s">
        <v>73</v>
      </c>
      <c r="C52" s="152" t="s">
        <v>128</v>
      </c>
      <c r="D52" s="153">
        <v>9</v>
      </c>
      <c r="E52" s="153"/>
      <c r="F52" s="174"/>
    </row>
    <row r="53" spans="1:6" ht="38.25" hidden="1">
      <c r="A53" s="150" t="s">
        <v>120</v>
      </c>
      <c r="B53" s="173" t="s">
        <v>320</v>
      </c>
      <c r="C53" s="152"/>
      <c r="D53" s="153"/>
      <c r="E53" s="153"/>
      <c r="F53" s="174"/>
    </row>
    <row r="54" spans="1:6" ht="12.75" hidden="1">
      <c r="A54" s="150"/>
      <c r="B54" s="173" t="s">
        <v>74</v>
      </c>
      <c r="C54" s="152" t="s">
        <v>128</v>
      </c>
      <c r="D54" s="153">
        <v>18</v>
      </c>
      <c r="E54" s="153"/>
      <c r="F54" s="174"/>
    </row>
    <row r="55" spans="1:6" ht="12.75" hidden="1">
      <c r="A55" s="150"/>
      <c r="B55" s="173" t="s">
        <v>78</v>
      </c>
      <c r="C55" s="152" t="s">
        <v>128</v>
      </c>
      <c r="D55" s="153">
        <v>2</v>
      </c>
      <c r="E55" s="153"/>
      <c r="F55" s="174"/>
    </row>
    <row r="56" spans="1:6" s="108" customFormat="1" ht="39.75" hidden="1">
      <c r="A56" s="150" t="s">
        <v>121</v>
      </c>
      <c r="B56" s="173" t="s">
        <v>333</v>
      </c>
      <c r="C56" s="152"/>
      <c r="D56" s="153"/>
      <c r="E56" s="153"/>
      <c r="F56" s="174"/>
    </row>
    <row r="57" spans="1:6" s="108" customFormat="1" ht="14.25" hidden="1">
      <c r="A57" s="150"/>
      <c r="B57" s="173" t="s">
        <v>92</v>
      </c>
      <c r="C57" s="152" t="s">
        <v>334</v>
      </c>
      <c r="D57" s="153">
        <v>181.65</v>
      </c>
      <c r="E57" s="153"/>
      <c r="F57" s="174"/>
    </row>
    <row r="58" spans="1:6" s="108" customFormat="1" ht="52.5" hidden="1">
      <c r="A58" s="150" t="s">
        <v>122</v>
      </c>
      <c r="B58" s="173" t="s">
        <v>335</v>
      </c>
      <c r="C58" s="152"/>
      <c r="D58" s="153"/>
      <c r="E58" s="153"/>
      <c r="F58" s="174"/>
    </row>
    <row r="59" spans="1:6" s="108" customFormat="1" ht="14.25" hidden="1">
      <c r="A59" s="150"/>
      <c r="B59" s="173" t="s">
        <v>145</v>
      </c>
      <c r="C59" s="152" t="s">
        <v>334</v>
      </c>
      <c r="D59" s="153">
        <v>1.7</v>
      </c>
      <c r="E59" s="153"/>
      <c r="F59" s="174"/>
    </row>
    <row r="60" spans="1:6" s="108" customFormat="1" ht="76.5" hidden="1">
      <c r="A60" s="150" t="s">
        <v>106</v>
      </c>
      <c r="B60" s="173" t="s">
        <v>125</v>
      </c>
      <c r="C60" s="152"/>
      <c r="D60" s="153"/>
      <c r="E60" s="153"/>
      <c r="F60" s="174"/>
    </row>
    <row r="61" spans="1:6" s="108" customFormat="1" ht="12.75" hidden="1">
      <c r="A61" s="150"/>
      <c r="B61" s="173" t="s">
        <v>93</v>
      </c>
      <c r="C61" s="152" t="s">
        <v>128</v>
      </c>
      <c r="D61" s="153">
        <v>1</v>
      </c>
      <c r="E61" s="153"/>
      <c r="F61" s="174"/>
    </row>
    <row r="62" spans="1:6" ht="12.75" hidden="1">
      <c r="A62" s="176"/>
      <c r="B62" s="177"/>
      <c r="C62" s="177"/>
      <c r="D62" s="177"/>
      <c r="E62" s="177"/>
      <c r="F62" s="174"/>
    </row>
    <row r="63" spans="1:6" s="110" customFormat="1" ht="52.5" hidden="1">
      <c r="A63" s="150" t="s">
        <v>107</v>
      </c>
      <c r="B63" s="173" t="s">
        <v>336</v>
      </c>
      <c r="C63" s="152"/>
      <c r="D63" s="153"/>
      <c r="E63" s="153"/>
      <c r="F63" s="174"/>
    </row>
    <row r="64" spans="1:6" s="110" customFormat="1" ht="14.25" hidden="1">
      <c r="A64" s="150"/>
      <c r="B64" s="173"/>
      <c r="C64" s="152" t="s">
        <v>337</v>
      </c>
      <c r="D64" s="153">
        <v>9</v>
      </c>
      <c r="E64" s="153"/>
      <c r="F64" s="174"/>
    </row>
    <row r="65" spans="1:6" s="108" customFormat="1" ht="51" hidden="1">
      <c r="A65" s="150" t="s">
        <v>108</v>
      </c>
      <c r="B65" s="173" t="s">
        <v>86</v>
      </c>
      <c r="C65" s="152"/>
      <c r="D65" s="153"/>
      <c r="E65" s="153"/>
      <c r="F65" s="174"/>
    </row>
    <row r="66" spans="1:6" s="108" customFormat="1" ht="12.75" hidden="1">
      <c r="A66" s="150"/>
      <c r="B66" s="173" t="s">
        <v>100</v>
      </c>
      <c r="C66" s="152" t="s">
        <v>126</v>
      </c>
      <c r="D66" s="153">
        <v>10</v>
      </c>
      <c r="E66" s="153"/>
      <c r="F66" s="174"/>
    </row>
    <row r="67" spans="1:6" s="108" customFormat="1" ht="12.75" hidden="1">
      <c r="A67" s="150"/>
      <c r="B67" s="173" t="s">
        <v>101</v>
      </c>
      <c r="C67" s="152" t="s">
        <v>126</v>
      </c>
      <c r="D67" s="153">
        <v>20</v>
      </c>
      <c r="E67" s="153"/>
      <c r="F67" s="174"/>
    </row>
    <row r="68" spans="1:6" s="108" customFormat="1" ht="63.75" hidden="1">
      <c r="A68" s="150" t="s">
        <v>109</v>
      </c>
      <c r="B68" s="173" t="s">
        <v>149</v>
      </c>
      <c r="C68" s="152"/>
      <c r="D68" s="153"/>
      <c r="E68" s="153"/>
      <c r="F68" s="174"/>
    </row>
    <row r="69" spans="1:6" s="108" customFormat="1" ht="12.75" hidden="1">
      <c r="A69" s="150"/>
      <c r="B69" s="173" t="s">
        <v>100</v>
      </c>
      <c r="C69" s="152" t="s">
        <v>126</v>
      </c>
      <c r="D69" s="153">
        <v>5</v>
      </c>
      <c r="E69" s="153"/>
      <c r="F69" s="174"/>
    </row>
    <row r="70" spans="1:6" s="111" customFormat="1" ht="12.75" hidden="1">
      <c r="A70" s="150"/>
      <c r="B70" s="173" t="s">
        <v>101</v>
      </c>
      <c r="C70" s="152" t="s">
        <v>126</v>
      </c>
      <c r="D70" s="153">
        <v>15</v>
      </c>
      <c r="E70" s="153"/>
      <c r="F70" s="174"/>
    </row>
    <row r="71" spans="1:6" s="112" customFormat="1" ht="64.5" customHeight="1" hidden="1">
      <c r="A71" s="150" t="s">
        <v>110</v>
      </c>
      <c r="B71" s="173" t="s">
        <v>338</v>
      </c>
      <c r="C71" s="152"/>
      <c r="D71" s="153"/>
      <c r="E71" s="153"/>
      <c r="F71" s="174"/>
    </row>
    <row r="72" spans="1:6" ht="12.75" hidden="1">
      <c r="A72" s="150"/>
      <c r="B72" s="173" t="s">
        <v>75</v>
      </c>
      <c r="C72" s="152"/>
      <c r="D72" s="153"/>
      <c r="E72" s="153"/>
      <c r="F72" s="174"/>
    </row>
    <row r="73" spans="1:6" ht="14.25" hidden="1">
      <c r="A73" s="150"/>
      <c r="B73" s="173" t="s">
        <v>79</v>
      </c>
      <c r="C73" s="152" t="s">
        <v>334</v>
      </c>
      <c r="D73" s="153">
        <v>161.65</v>
      </c>
      <c r="E73" s="153"/>
      <c r="F73" s="174"/>
    </row>
    <row r="74" spans="1:6" ht="12.75" hidden="1">
      <c r="A74" s="150"/>
      <c r="B74" s="173" t="s">
        <v>76</v>
      </c>
      <c r="C74" s="152"/>
      <c r="D74" s="153"/>
      <c r="E74" s="153"/>
      <c r="F74" s="174"/>
    </row>
    <row r="75" spans="1:6" ht="14.25" hidden="1">
      <c r="A75" s="150"/>
      <c r="B75" s="173" t="s">
        <v>80</v>
      </c>
      <c r="C75" s="152" t="s">
        <v>334</v>
      </c>
      <c r="D75" s="153">
        <v>161.65</v>
      </c>
      <c r="E75" s="153"/>
      <c r="F75" s="174"/>
    </row>
    <row r="76" spans="1:6" s="113" customFormat="1" ht="12.75">
      <c r="A76" s="178"/>
      <c r="B76" s="179" t="s">
        <v>123</v>
      </c>
      <c r="C76" s="180"/>
      <c r="D76" s="181"/>
      <c r="E76" s="181"/>
      <c r="F76" s="182"/>
    </row>
    <row r="77" spans="1:6" s="108" customFormat="1" ht="12.75">
      <c r="A77" s="183"/>
      <c r="B77" s="184"/>
      <c r="C77" s="185"/>
      <c r="D77" s="186"/>
      <c r="E77" s="186"/>
      <c r="F77" s="187"/>
    </row>
    <row r="78" spans="1:6" ht="13.5" hidden="1" thickTop="1">
      <c r="A78" s="188"/>
      <c r="B78" s="189"/>
      <c r="C78" s="189"/>
      <c r="D78" s="189"/>
      <c r="E78" s="189"/>
      <c r="F78" s="190"/>
    </row>
    <row r="79" spans="1:6" s="108" customFormat="1" ht="12.75">
      <c r="A79" s="191"/>
      <c r="B79" s="192" t="s">
        <v>348</v>
      </c>
      <c r="C79" s="165"/>
      <c r="D79" s="193"/>
      <c r="E79" s="194"/>
      <c r="F79" s="195"/>
    </row>
    <row r="80" spans="1:6" s="108" customFormat="1" ht="12.75">
      <c r="A80" s="196"/>
      <c r="B80" s="197"/>
      <c r="C80" s="170"/>
      <c r="D80" s="198"/>
      <c r="E80" s="199"/>
      <c r="F80" s="200"/>
    </row>
    <row r="81" spans="1:6" s="111" customFormat="1" ht="102.75" customHeight="1" hidden="1">
      <c r="A81" s="150" t="s">
        <v>133</v>
      </c>
      <c r="B81" s="173" t="s">
        <v>314</v>
      </c>
      <c r="C81" s="152"/>
      <c r="D81" s="153"/>
      <c r="E81" s="153"/>
      <c r="F81" s="174"/>
    </row>
    <row r="82" spans="1:6" s="112" customFormat="1" ht="14.25" hidden="1">
      <c r="A82" s="150"/>
      <c r="B82" s="175" t="s">
        <v>115</v>
      </c>
      <c r="C82" s="152" t="s">
        <v>327</v>
      </c>
      <c r="D82" s="153">
        <v>126.6</v>
      </c>
      <c r="E82" s="153">
        <v>110</v>
      </c>
      <c r="F82" s="201">
        <f>D82*E82</f>
        <v>13926</v>
      </c>
    </row>
    <row r="83" spans="1:6" s="112" customFormat="1" ht="12.75" hidden="1">
      <c r="A83" s="150"/>
      <c r="B83" s="175" t="s">
        <v>116</v>
      </c>
      <c r="C83" s="152" t="s">
        <v>128</v>
      </c>
      <c r="D83" s="153">
        <v>2</v>
      </c>
      <c r="E83" s="153">
        <v>1100</v>
      </c>
      <c r="F83" s="201">
        <f>D83*E83</f>
        <v>2200</v>
      </c>
    </row>
    <row r="84" spans="1:6" s="112" customFormat="1" ht="51">
      <c r="A84" s="150" t="s">
        <v>321</v>
      </c>
      <c r="B84" s="173" t="s">
        <v>376</v>
      </c>
      <c r="C84" s="152"/>
      <c r="D84" s="153"/>
      <c r="E84" s="153"/>
      <c r="F84" s="201"/>
    </row>
    <row r="85" spans="1:6" s="112" customFormat="1" ht="14.25">
      <c r="A85" s="150"/>
      <c r="B85" s="173"/>
      <c r="C85" s="152" t="s">
        <v>327</v>
      </c>
      <c r="D85" s="153">
        <v>115</v>
      </c>
      <c r="E85" s="153"/>
      <c r="F85" s="201"/>
    </row>
    <row r="86" spans="1:6" s="112" customFormat="1" ht="38.25">
      <c r="A86" s="150" t="s">
        <v>369</v>
      </c>
      <c r="B86" s="173" t="s">
        <v>370</v>
      </c>
      <c r="C86" s="152"/>
      <c r="D86" s="153"/>
      <c r="E86" s="153"/>
      <c r="F86" s="201"/>
    </row>
    <row r="87" spans="1:6" s="112" customFormat="1" ht="14.25">
      <c r="A87" s="150"/>
      <c r="B87" s="173"/>
      <c r="C87" s="152" t="s">
        <v>327</v>
      </c>
      <c r="D87" s="153">
        <v>95</v>
      </c>
      <c r="E87" s="153"/>
      <c r="F87" s="201"/>
    </row>
    <row r="88" spans="1:6" s="108" customFormat="1" ht="12.75">
      <c r="A88" s="178"/>
      <c r="B88" s="179" t="s">
        <v>98</v>
      </c>
      <c r="C88" s="180"/>
      <c r="D88" s="181"/>
      <c r="E88" s="181"/>
      <c r="F88" s="182"/>
    </row>
    <row r="89" spans="1:6" ht="16.5" customHeight="1">
      <c r="A89" s="202"/>
      <c r="B89" s="203"/>
      <c r="C89" s="203"/>
      <c r="D89" s="203"/>
      <c r="E89" s="203"/>
      <c r="F89" s="204"/>
    </row>
    <row r="90" spans="1:6" ht="16.5" customHeight="1">
      <c r="A90" s="183"/>
      <c r="B90" s="205" t="s">
        <v>364</v>
      </c>
      <c r="C90" s="185"/>
      <c r="D90" s="193"/>
      <c r="E90" s="194"/>
      <c r="F90" s="195"/>
    </row>
    <row r="91" spans="1:6" ht="16.5" customHeight="1">
      <c r="A91" s="206"/>
      <c r="B91" s="207"/>
      <c r="C91" s="208"/>
      <c r="D91" s="209"/>
      <c r="E91" s="209"/>
      <c r="F91" s="210"/>
    </row>
    <row r="92" spans="1:6" ht="54.75" customHeight="1">
      <c r="A92" s="150" t="s">
        <v>356</v>
      </c>
      <c r="B92" s="173" t="s">
        <v>371</v>
      </c>
      <c r="C92" s="152"/>
      <c r="D92" s="153"/>
      <c r="E92" s="153"/>
      <c r="F92" s="174"/>
    </row>
    <row r="93" spans="1:6" ht="15" customHeight="1">
      <c r="A93" s="211"/>
      <c r="B93" s="212"/>
      <c r="C93" s="152" t="s">
        <v>117</v>
      </c>
      <c r="D93" s="213">
        <v>60</v>
      </c>
      <c r="E93" s="213"/>
      <c r="F93" s="214"/>
    </row>
    <row r="94" spans="1:6" ht="16.5" customHeight="1">
      <c r="A94" s="178"/>
      <c r="B94" s="179" t="s">
        <v>361</v>
      </c>
      <c r="C94" s="180"/>
      <c r="D94" s="181"/>
      <c r="E94" s="181"/>
      <c r="F94" s="182"/>
    </row>
    <row r="95" spans="1:6" ht="16.5" customHeight="1">
      <c r="A95" s="202"/>
      <c r="B95" s="203"/>
      <c r="C95" s="203"/>
      <c r="D95" s="203"/>
      <c r="E95" s="203"/>
      <c r="F95" s="204"/>
    </row>
    <row r="96" spans="1:6" ht="16.5" customHeight="1">
      <c r="A96" s="191"/>
      <c r="B96" s="192" t="s">
        <v>398</v>
      </c>
      <c r="C96" s="165"/>
      <c r="D96" s="193"/>
      <c r="E96" s="194"/>
      <c r="F96" s="195"/>
    </row>
    <row r="97" spans="1:6" ht="16.5" customHeight="1">
      <c r="A97" s="196"/>
      <c r="B97" s="197"/>
      <c r="C97" s="170"/>
      <c r="D97" s="198"/>
      <c r="E97" s="199"/>
      <c r="F97" s="200"/>
    </row>
    <row r="98" spans="1:6" ht="26.25" customHeight="1">
      <c r="A98" s="150" t="s">
        <v>365</v>
      </c>
      <c r="B98" s="215" t="s">
        <v>400</v>
      </c>
      <c r="C98" s="152"/>
      <c r="D98" s="153"/>
      <c r="E98" s="153"/>
      <c r="F98" s="174"/>
    </row>
    <row r="99" spans="1:6" ht="16.5" customHeight="1">
      <c r="A99" s="150"/>
      <c r="B99" s="216" t="s">
        <v>401</v>
      </c>
      <c r="C99" s="152" t="s">
        <v>374</v>
      </c>
      <c r="D99" s="153">
        <v>12</v>
      </c>
      <c r="E99" s="153"/>
      <c r="F99" s="201"/>
    </row>
    <row r="100" spans="1:6" ht="16.5" customHeight="1">
      <c r="A100" s="150"/>
      <c r="B100" s="216" t="s">
        <v>402</v>
      </c>
      <c r="C100" s="152" t="s">
        <v>127</v>
      </c>
      <c r="D100" s="153">
        <v>1200</v>
      </c>
      <c r="E100" s="153"/>
      <c r="F100" s="201"/>
    </row>
    <row r="101" spans="1:6" ht="23.25" customHeight="1">
      <c r="A101" s="150" t="s">
        <v>366</v>
      </c>
      <c r="B101" s="215" t="s">
        <v>399</v>
      </c>
      <c r="C101" s="152"/>
      <c r="D101" s="153"/>
      <c r="E101" s="153"/>
      <c r="F101" s="174"/>
    </row>
    <row r="102" spans="1:6" ht="20.25" customHeight="1">
      <c r="A102" s="150"/>
      <c r="B102" s="216" t="s">
        <v>401</v>
      </c>
      <c r="C102" s="152" t="s">
        <v>374</v>
      </c>
      <c r="D102" s="153">
        <v>5</v>
      </c>
      <c r="E102" s="153"/>
      <c r="F102" s="201"/>
    </row>
    <row r="103" spans="1:6" ht="20.25" customHeight="1">
      <c r="A103" s="150"/>
      <c r="B103" s="216" t="s">
        <v>411</v>
      </c>
      <c r="C103" s="152" t="s">
        <v>353</v>
      </c>
      <c r="D103" s="153">
        <v>52</v>
      </c>
      <c r="E103" s="153"/>
      <c r="F103" s="201"/>
    </row>
    <row r="104" spans="1:6" ht="20.25" customHeight="1">
      <c r="A104" s="150"/>
      <c r="B104" s="216" t="s">
        <v>402</v>
      </c>
      <c r="C104" s="152" t="s">
        <v>127</v>
      </c>
      <c r="D104" s="153">
        <v>500</v>
      </c>
      <c r="E104" s="153"/>
      <c r="F104" s="201"/>
    </row>
    <row r="105" spans="1:6" ht="20.25" customHeight="1">
      <c r="A105" s="150" t="s">
        <v>403</v>
      </c>
      <c r="B105" s="215" t="s">
        <v>404</v>
      </c>
      <c r="C105" s="152"/>
      <c r="D105" s="153"/>
      <c r="E105" s="153"/>
      <c r="F105" s="174"/>
    </row>
    <row r="106" spans="1:6" ht="20.25" customHeight="1">
      <c r="A106" s="150"/>
      <c r="B106" s="216" t="s">
        <v>401</v>
      </c>
      <c r="C106" s="152" t="s">
        <v>374</v>
      </c>
      <c r="D106" s="153">
        <v>12</v>
      </c>
      <c r="E106" s="153"/>
      <c r="F106" s="201"/>
    </row>
    <row r="107" spans="1:6" ht="20.25" customHeight="1">
      <c r="A107" s="150"/>
      <c r="B107" s="216" t="s">
        <v>412</v>
      </c>
      <c r="C107" s="152" t="s">
        <v>353</v>
      </c>
      <c r="D107" s="153">
        <v>12</v>
      </c>
      <c r="E107" s="153"/>
      <c r="F107" s="201"/>
    </row>
    <row r="108" spans="1:6" ht="20.25" customHeight="1">
      <c r="A108" s="150"/>
      <c r="B108" s="216" t="s">
        <v>402</v>
      </c>
      <c r="C108" s="152" t="s">
        <v>127</v>
      </c>
      <c r="D108" s="153">
        <v>1200</v>
      </c>
      <c r="E108" s="153"/>
      <c r="F108" s="201"/>
    </row>
    <row r="109" spans="1:6" ht="20.25" customHeight="1">
      <c r="A109" s="150"/>
      <c r="B109" s="217" t="s">
        <v>407</v>
      </c>
      <c r="C109" s="152" t="s">
        <v>353</v>
      </c>
      <c r="D109" s="153">
        <v>67.5</v>
      </c>
      <c r="E109" s="153"/>
      <c r="F109" s="201"/>
    </row>
    <row r="110" spans="1:6" ht="20.25" customHeight="1">
      <c r="A110" s="150" t="s">
        <v>408</v>
      </c>
      <c r="B110" s="215" t="s">
        <v>405</v>
      </c>
      <c r="C110" s="152"/>
      <c r="D110" s="153"/>
      <c r="E110" s="153"/>
      <c r="F110" s="174"/>
    </row>
    <row r="111" spans="1:6" ht="20.25" customHeight="1">
      <c r="A111" s="150"/>
      <c r="B111" s="216" t="s">
        <v>401</v>
      </c>
      <c r="C111" s="152" t="s">
        <v>374</v>
      </c>
      <c r="D111" s="153">
        <v>14</v>
      </c>
      <c r="E111" s="153"/>
      <c r="F111" s="201"/>
    </row>
    <row r="112" spans="1:6" ht="20.25" customHeight="1">
      <c r="A112" s="150"/>
      <c r="B112" s="216" t="s">
        <v>406</v>
      </c>
      <c r="C112" s="152" t="s">
        <v>353</v>
      </c>
      <c r="D112" s="153">
        <v>67.5</v>
      </c>
      <c r="E112" s="153"/>
      <c r="F112" s="201"/>
    </row>
    <row r="113" spans="1:6" ht="20.25" customHeight="1">
      <c r="A113" s="150"/>
      <c r="B113" s="216" t="s">
        <v>402</v>
      </c>
      <c r="C113" s="152" t="s">
        <v>127</v>
      </c>
      <c r="D113" s="153">
        <v>1400</v>
      </c>
      <c r="E113" s="153"/>
      <c r="F113" s="201"/>
    </row>
    <row r="114" spans="1:6" ht="20.25" customHeight="1">
      <c r="A114" s="150" t="s">
        <v>409</v>
      </c>
      <c r="B114" s="215" t="s">
        <v>410</v>
      </c>
      <c r="C114" s="152"/>
      <c r="D114" s="153"/>
      <c r="E114" s="153"/>
      <c r="F114" s="174"/>
    </row>
    <row r="115" spans="1:6" ht="20.25" customHeight="1">
      <c r="A115" s="150"/>
      <c r="B115" s="216" t="s">
        <v>433</v>
      </c>
      <c r="C115" s="152" t="s">
        <v>355</v>
      </c>
      <c r="D115" s="153">
        <v>66</v>
      </c>
      <c r="E115" s="153"/>
      <c r="F115" s="201"/>
    </row>
    <row r="116" spans="1:6" ht="20.25" customHeight="1">
      <c r="A116" s="150"/>
      <c r="B116" s="216" t="s">
        <v>434</v>
      </c>
      <c r="C116" s="152" t="s">
        <v>355</v>
      </c>
      <c r="D116" s="153">
        <v>85</v>
      </c>
      <c r="E116" s="153"/>
      <c r="F116" s="201"/>
    </row>
    <row r="117" spans="1:6" ht="20.25" customHeight="1">
      <c r="A117" s="150" t="s">
        <v>413</v>
      </c>
      <c r="B117" s="215" t="s">
        <v>414</v>
      </c>
      <c r="C117" s="152"/>
      <c r="D117" s="153"/>
      <c r="E117" s="153"/>
      <c r="F117" s="174"/>
    </row>
    <row r="118" spans="1:6" ht="20.25" customHeight="1">
      <c r="A118" s="150"/>
      <c r="B118" s="216" t="s">
        <v>435</v>
      </c>
      <c r="C118" s="152" t="s">
        <v>393</v>
      </c>
      <c r="D118" s="153"/>
      <c r="E118" s="153"/>
      <c r="F118" s="201"/>
    </row>
    <row r="119" spans="1:6" ht="20.25" customHeight="1">
      <c r="A119" s="150"/>
      <c r="B119" s="173"/>
      <c r="C119" s="152"/>
      <c r="D119" s="153"/>
      <c r="E119" s="153"/>
      <c r="F119" s="201"/>
    </row>
    <row r="120" spans="1:6" ht="20.25" customHeight="1">
      <c r="A120" s="150" t="s">
        <v>415</v>
      </c>
      <c r="B120" s="215" t="s">
        <v>437</v>
      </c>
      <c r="C120" s="152"/>
      <c r="D120" s="153"/>
      <c r="E120" s="153"/>
      <c r="F120" s="174"/>
    </row>
    <row r="121" spans="1:6" ht="27.75" customHeight="1">
      <c r="A121" s="150"/>
      <c r="B121" s="216" t="s">
        <v>436</v>
      </c>
      <c r="C121" s="152" t="s">
        <v>355</v>
      </c>
      <c r="D121" s="153">
        <v>15</v>
      </c>
      <c r="E121" s="153"/>
      <c r="F121" s="201"/>
    </row>
    <row r="122" spans="1:6" ht="16.5" customHeight="1">
      <c r="A122" s="178"/>
      <c r="B122" s="179" t="s">
        <v>416</v>
      </c>
      <c r="C122" s="180"/>
      <c r="D122" s="181"/>
      <c r="E122" s="181"/>
      <c r="F122" s="182"/>
    </row>
    <row r="123" spans="1:6" ht="16.5" customHeight="1">
      <c r="A123" s="202"/>
      <c r="B123" s="203"/>
      <c r="C123" s="203"/>
      <c r="D123" s="203"/>
      <c r="E123" s="203"/>
      <c r="F123" s="204"/>
    </row>
    <row r="124" spans="1:6" ht="16.5" customHeight="1">
      <c r="A124" s="191"/>
      <c r="B124" s="218" t="s">
        <v>417</v>
      </c>
      <c r="C124" s="165"/>
      <c r="D124" s="193"/>
      <c r="E124" s="194"/>
      <c r="F124" s="195"/>
    </row>
    <row r="125" spans="1:6" ht="16.5" customHeight="1">
      <c r="A125" s="196"/>
      <c r="B125" s="219"/>
      <c r="C125" s="170"/>
      <c r="D125" s="209"/>
      <c r="E125" s="209"/>
      <c r="F125" s="210"/>
    </row>
    <row r="126" spans="1:6" ht="51.75" customHeight="1">
      <c r="A126" s="150" t="s">
        <v>352</v>
      </c>
      <c r="B126" s="173" t="s">
        <v>377</v>
      </c>
      <c r="C126" s="152"/>
      <c r="D126" s="153"/>
      <c r="E126" s="153"/>
      <c r="F126" s="174"/>
    </row>
    <row r="127" spans="1:6" ht="16.5" customHeight="1">
      <c r="A127" s="150"/>
      <c r="B127" s="173"/>
      <c r="C127" s="152" t="s">
        <v>353</v>
      </c>
      <c r="D127" s="153">
        <v>15</v>
      </c>
      <c r="E127" s="220"/>
      <c r="F127" s="201"/>
    </row>
    <row r="128" spans="1:6" ht="16.5" customHeight="1">
      <c r="A128" s="178"/>
      <c r="B128" s="179" t="s">
        <v>362</v>
      </c>
      <c r="C128" s="180"/>
      <c r="D128" s="181"/>
      <c r="E128" s="181"/>
      <c r="F128" s="182"/>
    </row>
    <row r="129" spans="1:6" ht="16.5" customHeight="1">
      <c r="A129" s="150"/>
      <c r="B129" s="173"/>
      <c r="C129" s="152"/>
      <c r="D129" s="153"/>
      <c r="E129" s="220"/>
      <c r="F129" s="201"/>
    </row>
    <row r="130" spans="1:6" ht="14.25" customHeight="1">
      <c r="A130" s="221"/>
      <c r="B130" s="222" t="s">
        <v>418</v>
      </c>
      <c r="C130" s="223"/>
      <c r="D130" s="224"/>
      <c r="E130" s="224"/>
      <c r="F130" s="182"/>
    </row>
    <row r="131" spans="1:6" ht="12.75">
      <c r="A131" s="221"/>
      <c r="B131" s="222"/>
      <c r="C131" s="223"/>
      <c r="D131" s="224"/>
      <c r="E131" s="224"/>
      <c r="F131" s="182"/>
    </row>
    <row r="132" spans="1:6" ht="12.75" customHeight="1" hidden="1">
      <c r="A132" s="211"/>
      <c r="B132" s="212" t="s">
        <v>94</v>
      </c>
      <c r="C132" s="152" t="s">
        <v>327</v>
      </c>
      <c r="D132" s="213">
        <v>25.84</v>
      </c>
      <c r="E132" s="213">
        <v>160</v>
      </c>
      <c r="F132" s="214">
        <f>D132*E132</f>
        <v>4134.4</v>
      </c>
    </row>
    <row r="133" spans="1:6" ht="82.5" customHeight="1">
      <c r="A133" s="211" t="s">
        <v>419</v>
      </c>
      <c r="B133" s="173" t="s">
        <v>357</v>
      </c>
      <c r="C133" s="152"/>
      <c r="D133" s="213"/>
      <c r="E133" s="213"/>
      <c r="F133" s="214"/>
    </row>
    <row r="134" spans="1:6" ht="14.25" hidden="1">
      <c r="A134" s="211"/>
      <c r="B134" s="212"/>
      <c r="C134" s="152" t="s">
        <v>327</v>
      </c>
      <c r="D134" s="213">
        <v>290</v>
      </c>
      <c r="E134" s="213"/>
      <c r="F134" s="214"/>
    </row>
    <row r="135" spans="1:6" ht="14.25" hidden="1">
      <c r="A135" s="211"/>
      <c r="B135" s="212" t="s">
        <v>118</v>
      </c>
      <c r="C135" s="152" t="s">
        <v>327</v>
      </c>
      <c r="D135" s="213">
        <v>25.84</v>
      </c>
      <c r="E135" s="213">
        <v>40</v>
      </c>
      <c r="F135" s="214">
        <v>1032</v>
      </c>
    </row>
    <row r="136" spans="1:6" ht="408.75" customHeight="1" hidden="1">
      <c r="A136" s="211"/>
      <c r="B136" s="225" t="s">
        <v>315</v>
      </c>
      <c r="C136" s="152"/>
      <c r="D136" s="213"/>
      <c r="E136" s="213"/>
      <c r="F136" s="214"/>
    </row>
    <row r="137" spans="1:6" ht="15.75" customHeight="1">
      <c r="A137" s="176"/>
      <c r="B137" s="177"/>
      <c r="C137" s="152" t="s">
        <v>327</v>
      </c>
      <c r="D137" s="226">
        <v>360</v>
      </c>
      <c r="E137" s="226"/>
      <c r="F137" s="214"/>
    </row>
    <row r="138" spans="1:6" ht="66" customHeight="1" hidden="1">
      <c r="A138" s="211" t="s">
        <v>81</v>
      </c>
      <c r="B138" s="173" t="s">
        <v>95</v>
      </c>
      <c r="C138" s="152"/>
      <c r="D138" s="213"/>
      <c r="E138" s="213"/>
      <c r="F138" s="214"/>
    </row>
    <row r="139" spans="1:6" s="114" customFormat="1" ht="12.75" customHeight="1" hidden="1">
      <c r="A139" s="211"/>
      <c r="B139" s="212" t="s">
        <v>96</v>
      </c>
      <c r="C139" s="152" t="s">
        <v>128</v>
      </c>
      <c r="D139" s="213">
        <v>21</v>
      </c>
      <c r="E139" s="213"/>
      <c r="F139" s="214"/>
    </row>
    <row r="140" spans="1:6" s="114" customFormat="1" ht="25.5" hidden="1">
      <c r="A140" s="211" t="s">
        <v>82</v>
      </c>
      <c r="B140" s="173" t="s">
        <v>142</v>
      </c>
      <c r="C140" s="152"/>
      <c r="D140" s="213"/>
      <c r="E140" s="213"/>
      <c r="F140" s="214"/>
    </row>
    <row r="141" spans="1:6" s="114" customFormat="1" ht="14.25" hidden="1">
      <c r="A141" s="211"/>
      <c r="B141" s="212"/>
      <c r="C141" s="152" t="s">
        <v>334</v>
      </c>
      <c r="D141" s="213">
        <v>346.04</v>
      </c>
      <c r="E141" s="213"/>
      <c r="F141" s="214"/>
    </row>
    <row r="142" spans="1:6" s="114" customFormat="1" ht="25.5">
      <c r="A142" s="227" t="s">
        <v>367</v>
      </c>
      <c r="B142" s="173" t="s">
        <v>358</v>
      </c>
      <c r="C142" s="152"/>
      <c r="D142" s="213"/>
      <c r="E142" s="213"/>
      <c r="F142" s="214"/>
    </row>
    <row r="143" spans="1:6" s="114" customFormat="1" ht="14.25">
      <c r="A143" s="227"/>
      <c r="B143" s="212"/>
      <c r="C143" s="152" t="s">
        <v>359</v>
      </c>
      <c r="D143" s="213">
        <v>360</v>
      </c>
      <c r="E143" s="213"/>
      <c r="F143" s="214"/>
    </row>
    <row r="144" spans="1:6" ht="12.75">
      <c r="A144" s="178"/>
      <c r="B144" s="179" t="s">
        <v>139</v>
      </c>
      <c r="C144" s="180"/>
      <c r="D144" s="181"/>
      <c r="E144" s="181"/>
      <c r="F144" s="182"/>
    </row>
    <row r="145" spans="1:6" ht="12.75" hidden="1">
      <c r="A145" s="202"/>
      <c r="B145" s="203"/>
      <c r="C145" s="203"/>
      <c r="D145" s="203"/>
      <c r="E145" s="203"/>
      <c r="F145" s="204"/>
    </row>
    <row r="146" spans="1:6" s="115" customFormat="1" ht="12.75" hidden="1">
      <c r="A146" s="228"/>
      <c r="B146" s="229" t="s">
        <v>83</v>
      </c>
      <c r="C146" s="230"/>
      <c r="D146" s="231"/>
      <c r="E146" s="231"/>
      <c r="F146" s="232"/>
    </row>
    <row r="147" spans="1:6" s="115" customFormat="1" ht="12.75" hidden="1">
      <c r="A147" s="228"/>
      <c r="B147" s="171"/>
      <c r="C147" s="230"/>
      <c r="D147" s="231"/>
      <c r="E147" s="170"/>
      <c r="F147" s="232"/>
    </row>
    <row r="148" spans="1:6" s="115" customFormat="1" ht="106.5" customHeight="1" hidden="1">
      <c r="A148" s="233" t="s">
        <v>132</v>
      </c>
      <c r="B148" s="173" t="s">
        <v>72</v>
      </c>
      <c r="C148" s="216"/>
      <c r="D148" s="153"/>
      <c r="E148" s="153"/>
      <c r="F148" s="201"/>
    </row>
    <row r="149" spans="1:6" s="115" customFormat="1" ht="14.25" hidden="1">
      <c r="A149" s="233"/>
      <c r="B149" s="173" t="s">
        <v>77</v>
      </c>
      <c r="C149" s="152" t="s">
        <v>327</v>
      </c>
      <c r="D149" s="153">
        <v>122.16</v>
      </c>
      <c r="E149" s="153">
        <v>125</v>
      </c>
      <c r="F149" s="201">
        <f>D149*E149</f>
        <v>15270</v>
      </c>
    </row>
    <row r="150" spans="1:6" s="115" customFormat="1" ht="63.75" hidden="1">
      <c r="A150" s="234" t="s">
        <v>136</v>
      </c>
      <c r="B150" s="173" t="s">
        <v>143</v>
      </c>
      <c r="C150" s="216"/>
      <c r="D150" s="175"/>
      <c r="E150" s="175"/>
      <c r="F150" s="201"/>
    </row>
    <row r="151" spans="1:6" s="115" customFormat="1" ht="14.25" hidden="1">
      <c r="A151" s="234"/>
      <c r="B151" s="173" t="s">
        <v>316</v>
      </c>
      <c r="C151" s="152" t="s">
        <v>327</v>
      </c>
      <c r="D151" s="175">
        <v>181.95</v>
      </c>
      <c r="E151" s="175">
        <v>140</v>
      </c>
      <c r="F151" s="201">
        <f aca="true" t="shared" si="0" ref="F151:F159">D151*E151</f>
        <v>25473</v>
      </c>
    </row>
    <row r="152" spans="1:6" s="115" customFormat="1" ht="15" customHeight="1" hidden="1">
      <c r="A152" s="234"/>
      <c r="B152" s="173" t="s">
        <v>317</v>
      </c>
      <c r="C152" s="152" t="s">
        <v>327</v>
      </c>
      <c r="D152" s="175">
        <v>60.95</v>
      </c>
      <c r="E152" s="175">
        <v>140</v>
      </c>
      <c r="F152" s="201">
        <f t="shared" si="0"/>
        <v>8533</v>
      </c>
    </row>
    <row r="153" spans="1:6" s="115" customFormat="1" ht="27" hidden="1">
      <c r="A153" s="234"/>
      <c r="B153" s="173" t="s">
        <v>339</v>
      </c>
      <c r="C153" s="152" t="s">
        <v>327</v>
      </c>
      <c r="D153" s="175">
        <v>6.3</v>
      </c>
      <c r="E153" s="175">
        <v>280</v>
      </c>
      <c r="F153" s="201">
        <f t="shared" si="0"/>
        <v>1764</v>
      </c>
    </row>
    <row r="154" spans="1:6" ht="52.5" hidden="1">
      <c r="A154" s="234" t="s">
        <v>112</v>
      </c>
      <c r="B154" s="173" t="s">
        <v>340</v>
      </c>
      <c r="C154" s="216"/>
      <c r="D154" s="175"/>
      <c r="E154" s="175"/>
      <c r="F154" s="201"/>
    </row>
    <row r="155" spans="1:6" ht="14.25" hidden="1">
      <c r="A155" s="234"/>
      <c r="B155" s="235" t="s">
        <v>341</v>
      </c>
      <c r="C155" s="152" t="s">
        <v>332</v>
      </c>
      <c r="D155" s="175">
        <v>30</v>
      </c>
      <c r="E155" s="175">
        <v>140</v>
      </c>
      <c r="F155" s="201">
        <f t="shared" si="0"/>
        <v>4200</v>
      </c>
    </row>
    <row r="156" spans="1:6" ht="14.25" hidden="1">
      <c r="A156" s="234"/>
      <c r="B156" s="235" t="s">
        <v>342</v>
      </c>
      <c r="C156" s="152" t="s">
        <v>332</v>
      </c>
      <c r="D156" s="175">
        <v>10</v>
      </c>
      <c r="E156" s="175">
        <v>140</v>
      </c>
      <c r="F156" s="201">
        <f t="shared" si="0"/>
        <v>1400</v>
      </c>
    </row>
    <row r="157" spans="1:6" ht="14.25" hidden="1">
      <c r="A157" s="234"/>
      <c r="B157" s="235" t="s">
        <v>343</v>
      </c>
      <c r="C157" s="152" t="s">
        <v>332</v>
      </c>
      <c r="D157" s="175">
        <v>10</v>
      </c>
      <c r="E157" s="175">
        <v>140</v>
      </c>
      <c r="F157" s="201">
        <f t="shared" si="0"/>
        <v>1400</v>
      </c>
    </row>
    <row r="158" spans="1:6" s="109" customFormat="1" ht="27" hidden="1">
      <c r="A158" s="234" t="s">
        <v>84</v>
      </c>
      <c r="B158" s="173" t="s">
        <v>344</v>
      </c>
      <c r="C158" s="152"/>
      <c r="D158" s="175"/>
      <c r="E158" s="175"/>
      <c r="F158" s="201"/>
    </row>
    <row r="159" spans="1:6" ht="14.25" hidden="1">
      <c r="A159" s="234"/>
      <c r="B159" s="235"/>
      <c r="C159" s="152" t="s">
        <v>332</v>
      </c>
      <c r="D159" s="175">
        <v>30</v>
      </c>
      <c r="E159" s="175">
        <v>70</v>
      </c>
      <c r="F159" s="201">
        <f t="shared" si="0"/>
        <v>2100</v>
      </c>
    </row>
    <row r="160" spans="1:6" s="112" customFormat="1" ht="12.75" hidden="1">
      <c r="A160" s="236"/>
      <c r="B160" s="237" t="s">
        <v>140</v>
      </c>
      <c r="C160" s="238"/>
      <c r="D160" s="239"/>
      <c r="E160" s="239"/>
      <c r="F160" s="154">
        <f>F149+F151+F152+F153+F155+F156+F157+F159</f>
        <v>60140</v>
      </c>
    </row>
    <row r="161" spans="1:6" ht="13.5" hidden="1" thickTop="1">
      <c r="A161" s="202"/>
      <c r="B161" s="203"/>
      <c r="C161" s="240"/>
      <c r="D161" s="240"/>
      <c r="E161" s="240"/>
      <c r="F161" s="241"/>
    </row>
    <row r="162" spans="1:6" s="108" customFormat="1" ht="12.75" hidden="1">
      <c r="A162" s="242"/>
      <c r="B162" s="243" t="s">
        <v>85</v>
      </c>
      <c r="C162" s="170"/>
      <c r="D162" s="231"/>
      <c r="E162" s="231"/>
      <c r="F162" s="244"/>
    </row>
    <row r="163" spans="1:6" s="108" customFormat="1" ht="12.75" hidden="1">
      <c r="A163" s="242"/>
      <c r="B163" s="243"/>
      <c r="C163" s="170"/>
      <c r="D163" s="231"/>
      <c r="E163" s="231"/>
      <c r="F163" s="244"/>
    </row>
    <row r="164" spans="1:6" s="108" customFormat="1" ht="77.25" customHeight="1" hidden="1">
      <c r="A164" s="245" t="s">
        <v>130</v>
      </c>
      <c r="B164" s="156" t="s">
        <v>97</v>
      </c>
      <c r="C164" s="152"/>
      <c r="D164" s="153"/>
      <c r="E164" s="153"/>
      <c r="F164" s="174"/>
    </row>
    <row r="165" spans="1:6" s="108" customFormat="1" ht="12.75" hidden="1">
      <c r="A165" s="245"/>
      <c r="B165" s="246" t="s">
        <v>345</v>
      </c>
      <c r="C165" s="152" t="s">
        <v>128</v>
      </c>
      <c r="D165" s="153">
        <v>21</v>
      </c>
      <c r="E165" s="153">
        <v>140</v>
      </c>
      <c r="F165" s="174">
        <f>D165*E165</f>
        <v>2940</v>
      </c>
    </row>
    <row r="166" spans="1:6" s="108" customFormat="1" ht="12.75" hidden="1">
      <c r="A166" s="245"/>
      <c r="B166" s="246" t="s">
        <v>346</v>
      </c>
      <c r="C166" s="152" t="s">
        <v>128</v>
      </c>
      <c r="D166" s="153">
        <v>21</v>
      </c>
      <c r="E166" s="153">
        <v>140</v>
      </c>
      <c r="F166" s="174">
        <v>2940</v>
      </c>
    </row>
    <row r="167" spans="1:6" s="108" customFormat="1" ht="52.5" hidden="1">
      <c r="A167" s="245" t="s">
        <v>134</v>
      </c>
      <c r="B167" s="156" t="s">
        <v>347</v>
      </c>
      <c r="C167" s="152"/>
      <c r="D167" s="153"/>
      <c r="E167" s="153"/>
      <c r="F167" s="174"/>
    </row>
    <row r="168" spans="1:6" s="111" customFormat="1" ht="14.25" hidden="1">
      <c r="A168" s="245"/>
      <c r="B168" s="156" t="s">
        <v>144</v>
      </c>
      <c r="C168" s="152" t="s">
        <v>327</v>
      </c>
      <c r="D168" s="153">
        <v>12.45</v>
      </c>
      <c r="E168" s="153">
        <v>750</v>
      </c>
      <c r="F168" s="174">
        <f>D168*E168</f>
        <v>9337.5</v>
      </c>
    </row>
    <row r="169" spans="1:6" ht="12.75" hidden="1">
      <c r="A169" s="236"/>
      <c r="B169" s="247" t="s">
        <v>137</v>
      </c>
      <c r="C169" s="238"/>
      <c r="D169" s="239"/>
      <c r="E169" s="239"/>
      <c r="F169" s="154">
        <f>F165+F166+F168</f>
        <v>15217.5</v>
      </c>
    </row>
    <row r="170" spans="1:6" ht="12.75" hidden="1">
      <c r="A170" s="248"/>
      <c r="B170" s="249"/>
      <c r="C170" s="250"/>
      <c r="D170" s="250"/>
      <c r="E170" s="250"/>
      <c r="F170" s="251"/>
    </row>
    <row r="171" spans="1:6" ht="12.75" hidden="1">
      <c r="A171" s="202"/>
      <c r="B171" s="203"/>
      <c r="C171" s="203"/>
      <c r="D171" s="203"/>
      <c r="E171" s="203"/>
      <c r="F171" s="204"/>
    </row>
    <row r="172" spans="1:6" ht="12.75" hidden="1">
      <c r="A172" s="242"/>
      <c r="B172" s="252"/>
      <c r="C172" s="253"/>
      <c r="D172" s="253"/>
      <c r="E172" s="253"/>
      <c r="F172" s="244"/>
    </row>
    <row r="173" spans="1:6" ht="12.75" hidden="1">
      <c r="A173" s="242"/>
      <c r="B173" s="254"/>
      <c r="C173" s="170"/>
      <c r="D173" s="231"/>
      <c r="E173" s="231"/>
      <c r="F173" s="244"/>
    </row>
    <row r="174" spans="1:6" ht="12.75" hidden="1">
      <c r="A174" s="245"/>
      <c r="B174" s="255"/>
      <c r="C174" s="152"/>
      <c r="D174" s="153"/>
      <c r="E174" s="153"/>
      <c r="F174" s="174"/>
    </row>
    <row r="175" spans="1:6" ht="12.75" hidden="1">
      <c r="A175" s="245"/>
      <c r="B175" s="255"/>
      <c r="C175" s="152"/>
      <c r="D175" s="153"/>
      <c r="E175" s="153"/>
      <c r="F175" s="174"/>
    </row>
    <row r="176" spans="1:6" ht="12.75" hidden="1">
      <c r="A176" s="245"/>
      <c r="B176" s="255"/>
      <c r="C176" s="152"/>
      <c r="D176" s="153"/>
      <c r="E176" s="153"/>
      <c r="F176" s="174"/>
    </row>
    <row r="177" spans="1:6" ht="12.75" hidden="1">
      <c r="A177" s="245"/>
      <c r="B177" s="255"/>
      <c r="C177" s="152"/>
      <c r="D177" s="153"/>
      <c r="E177" s="153"/>
      <c r="F177" s="174"/>
    </row>
    <row r="178" spans="1:6" ht="12.75" hidden="1">
      <c r="A178" s="245"/>
      <c r="B178" s="255"/>
      <c r="C178" s="152"/>
      <c r="D178" s="153"/>
      <c r="E178" s="153"/>
      <c r="F178" s="174"/>
    </row>
    <row r="179" spans="1:6" ht="12.75" hidden="1">
      <c r="A179" s="245"/>
      <c r="B179" s="255"/>
      <c r="C179" s="152"/>
      <c r="D179" s="153"/>
      <c r="E179" s="153"/>
      <c r="F179" s="174"/>
    </row>
    <row r="180" spans="1:6" ht="12.75" hidden="1">
      <c r="A180" s="245"/>
      <c r="B180" s="255"/>
      <c r="C180" s="152"/>
      <c r="D180" s="153"/>
      <c r="E180" s="153"/>
      <c r="F180" s="174"/>
    </row>
    <row r="181" spans="1:6" ht="12.75" hidden="1">
      <c r="A181" s="245"/>
      <c r="B181" s="255"/>
      <c r="C181" s="152"/>
      <c r="D181" s="153"/>
      <c r="E181" s="153"/>
      <c r="F181" s="174"/>
    </row>
    <row r="182" spans="1:6" ht="12.75" hidden="1">
      <c r="A182" s="245"/>
      <c r="B182" s="255"/>
      <c r="C182" s="152"/>
      <c r="D182" s="153"/>
      <c r="E182" s="153"/>
      <c r="F182" s="174"/>
    </row>
    <row r="183" spans="1:6" ht="12.75" hidden="1">
      <c r="A183" s="245"/>
      <c r="B183" s="255"/>
      <c r="C183" s="152"/>
      <c r="D183" s="153"/>
      <c r="E183" s="153"/>
      <c r="F183" s="174"/>
    </row>
    <row r="184" spans="1:6" ht="13.5" customHeight="1" hidden="1">
      <c r="A184" s="245"/>
      <c r="B184" s="255"/>
      <c r="C184" s="152"/>
      <c r="D184" s="153"/>
      <c r="E184" s="153"/>
      <c r="F184" s="174"/>
    </row>
    <row r="185" spans="1:6" ht="13.5" customHeight="1" hidden="1">
      <c r="A185" s="256"/>
      <c r="B185" s="247" t="s">
        <v>141</v>
      </c>
      <c r="C185" s="238"/>
      <c r="D185" s="239"/>
      <c r="E185" s="238"/>
      <c r="F185" s="154">
        <f>F175+F177+F179+F181+F182+F183+F184</f>
        <v>0</v>
      </c>
    </row>
    <row r="186" spans="1:6" ht="14.25" customHeight="1" hidden="1">
      <c r="A186" s="257"/>
      <c r="B186" s="258"/>
      <c r="C186" s="258"/>
      <c r="D186" s="258"/>
      <c r="E186" s="258"/>
      <c r="F186" s="259"/>
    </row>
    <row r="187" spans="1:6" ht="14.25" customHeight="1">
      <c r="A187" s="257"/>
      <c r="B187" s="258"/>
      <c r="C187" s="258"/>
      <c r="D187" s="258"/>
      <c r="E187" s="258"/>
      <c r="F187" s="259"/>
    </row>
    <row r="188" spans="1:6" ht="13.5" thickBot="1">
      <c r="A188" s="260"/>
      <c r="B188" s="261" t="s">
        <v>420</v>
      </c>
      <c r="C188" s="165"/>
      <c r="D188" s="262"/>
      <c r="E188" s="262"/>
      <c r="F188" s="263"/>
    </row>
    <row r="189" spans="1:6" ht="17.25" customHeight="1" thickBot="1">
      <c r="A189" s="264"/>
      <c r="B189" s="265" t="s">
        <v>378</v>
      </c>
      <c r="C189" s="266"/>
      <c r="D189" s="266"/>
      <c r="E189" s="266"/>
      <c r="F189" s="267"/>
    </row>
    <row r="190" spans="1:6" ht="17.25" customHeight="1">
      <c r="A190" s="242"/>
      <c r="B190" s="268"/>
      <c r="C190" s="269"/>
      <c r="D190" s="269"/>
      <c r="E190" s="269"/>
      <c r="F190" s="270"/>
    </row>
    <row r="191" spans="1:6" ht="12.75">
      <c r="A191" s="271" t="s">
        <v>421</v>
      </c>
      <c r="B191" s="272" t="s">
        <v>349</v>
      </c>
      <c r="C191" s="273"/>
      <c r="D191" s="273"/>
      <c r="E191" s="274"/>
      <c r="F191" s="214"/>
    </row>
    <row r="192" spans="1:6" ht="12.75">
      <c r="A192" s="275"/>
      <c r="B192" s="276" t="s">
        <v>438</v>
      </c>
      <c r="C192" s="276" t="s">
        <v>128</v>
      </c>
      <c r="D192" s="277">
        <v>3</v>
      </c>
      <c r="E192" s="278"/>
      <c r="F192" s="214"/>
    </row>
    <row r="193" spans="1:6" ht="12.75">
      <c r="A193" s="275"/>
      <c r="B193" s="276" t="s">
        <v>379</v>
      </c>
      <c r="C193" s="276" t="s">
        <v>128</v>
      </c>
      <c r="D193" s="277">
        <v>4</v>
      </c>
      <c r="E193" s="278"/>
      <c r="F193" s="214"/>
    </row>
    <row r="194" spans="1:6" ht="12.75">
      <c r="A194" s="275"/>
      <c r="B194" s="276" t="s">
        <v>380</v>
      </c>
      <c r="C194" s="276" t="s">
        <v>128</v>
      </c>
      <c r="D194" s="277">
        <v>2</v>
      </c>
      <c r="E194" s="278"/>
      <c r="F194" s="214"/>
    </row>
    <row r="195" spans="1:6" ht="12.75">
      <c r="A195" s="275"/>
      <c r="B195" s="276" t="s">
        <v>381</v>
      </c>
      <c r="C195" s="276" t="s">
        <v>128</v>
      </c>
      <c r="D195" s="277">
        <v>2</v>
      </c>
      <c r="E195" s="278"/>
      <c r="F195" s="214"/>
    </row>
    <row r="196" spans="1:6" ht="12.75">
      <c r="A196" s="275"/>
      <c r="B196" s="276" t="s">
        <v>382</v>
      </c>
      <c r="C196" s="276" t="s">
        <v>128</v>
      </c>
      <c r="D196" s="277">
        <v>2</v>
      </c>
      <c r="E196" s="278"/>
      <c r="F196" s="214"/>
    </row>
    <row r="197" spans="1:6" ht="12.75">
      <c r="A197" s="275"/>
      <c r="B197" s="276" t="s">
        <v>443</v>
      </c>
      <c r="C197" s="276" t="s">
        <v>128</v>
      </c>
      <c r="D197" s="277">
        <v>2</v>
      </c>
      <c r="E197" s="278"/>
      <c r="F197" s="214"/>
    </row>
    <row r="198" spans="1:6" ht="12.75">
      <c r="A198" s="275"/>
      <c r="B198" s="276"/>
      <c r="C198" s="276"/>
      <c r="D198" s="277"/>
      <c r="E198" s="278"/>
      <c r="F198" s="214"/>
    </row>
    <row r="199" spans="1:6" ht="12.75">
      <c r="A199" s="275" t="s">
        <v>422</v>
      </c>
      <c r="B199" s="279" t="s">
        <v>350</v>
      </c>
      <c r="C199" s="276"/>
      <c r="D199" s="277"/>
      <c r="E199" s="278"/>
      <c r="F199" s="214"/>
    </row>
    <row r="200" spans="1:6" ht="12.75">
      <c r="A200" s="275"/>
      <c r="B200" s="276" t="s">
        <v>440</v>
      </c>
      <c r="C200" s="276" t="s">
        <v>128</v>
      </c>
      <c r="D200" s="277">
        <v>1</v>
      </c>
      <c r="E200" s="278"/>
      <c r="F200" s="214"/>
    </row>
    <row r="201" spans="1:6" ht="12.75">
      <c r="A201" s="275" t="s">
        <v>423</v>
      </c>
      <c r="B201" s="279" t="s">
        <v>383</v>
      </c>
      <c r="C201" s="276"/>
      <c r="D201" s="277"/>
      <c r="E201" s="278"/>
      <c r="F201" s="214"/>
    </row>
    <row r="202" spans="1:6" ht="12.75">
      <c r="A202" s="275"/>
      <c r="B202" s="276" t="s">
        <v>384</v>
      </c>
      <c r="C202" s="276" t="s">
        <v>128</v>
      </c>
      <c r="D202" s="277">
        <v>3</v>
      </c>
      <c r="E202" s="278"/>
      <c r="F202" s="214"/>
    </row>
    <row r="203" spans="1:6" ht="12.75">
      <c r="A203" s="275" t="s">
        <v>424</v>
      </c>
      <c r="B203" s="279" t="s">
        <v>360</v>
      </c>
      <c r="C203" s="276" t="s">
        <v>234</v>
      </c>
      <c r="D203" s="277">
        <v>18</v>
      </c>
      <c r="E203" s="278"/>
      <c r="F203" s="214"/>
    </row>
    <row r="204" spans="1:6" ht="26.25" customHeight="1">
      <c r="A204" s="280" t="s">
        <v>439</v>
      </c>
      <c r="B204" s="281" t="s">
        <v>444</v>
      </c>
      <c r="C204" s="276" t="s">
        <v>128</v>
      </c>
      <c r="D204" s="277">
        <v>1</v>
      </c>
      <c r="E204" s="278"/>
      <c r="F204" s="214"/>
    </row>
    <row r="205" spans="1:6" ht="12.75">
      <c r="A205" s="282"/>
      <c r="B205" s="283" t="s">
        <v>351</v>
      </c>
      <c r="C205" s="284"/>
      <c r="D205" s="209"/>
      <c r="E205" s="209"/>
      <c r="F205" s="285"/>
    </row>
    <row r="206" spans="1:6" ht="12.75">
      <c r="A206" s="196"/>
      <c r="B206" s="286"/>
      <c r="C206" s="170"/>
      <c r="D206" s="231"/>
      <c r="E206" s="231"/>
      <c r="F206" s="244"/>
    </row>
    <row r="207" spans="1:6" s="123" customFormat="1" ht="12.75">
      <c r="A207" s="150"/>
      <c r="B207" s="151" t="s">
        <v>425</v>
      </c>
      <c r="C207" s="152"/>
      <c r="D207" s="153"/>
      <c r="E207" s="152"/>
      <c r="F207" s="154"/>
    </row>
    <row r="208" spans="1:6" s="123" customFormat="1" ht="12.75">
      <c r="A208" s="150" t="s">
        <v>426</v>
      </c>
      <c r="B208" s="287" t="s">
        <v>441</v>
      </c>
      <c r="C208" s="288"/>
      <c r="D208" s="288"/>
      <c r="E208" s="288"/>
      <c r="F208" s="289"/>
    </row>
    <row r="209" spans="1:6" s="123" customFormat="1" ht="12.75">
      <c r="A209" s="150"/>
      <c r="B209" s="155"/>
      <c r="C209" s="152" t="s">
        <v>393</v>
      </c>
      <c r="D209" s="153"/>
      <c r="E209" s="152"/>
      <c r="F209" s="154"/>
    </row>
    <row r="210" spans="1:6" s="123" customFormat="1" ht="12.75">
      <c r="A210" s="150"/>
      <c r="B210" s="155" t="s">
        <v>385</v>
      </c>
      <c r="C210" s="152"/>
      <c r="D210" s="153"/>
      <c r="E210" s="152"/>
      <c r="F210" s="154"/>
    </row>
    <row r="211" spans="1:6" s="123" customFormat="1" ht="12.75">
      <c r="A211" s="196"/>
      <c r="B211" s="219"/>
      <c r="C211" s="170"/>
      <c r="D211" s="231"/>
      <c r="E211" s="170"/>
      <c r="F211" s="290"/>
    </row>
    <row r="212" spans="1:6" s="123" customFormat="1" ht="12.75">
      <c r="A212" s="150"/>
      <c r="B212" s="151" t="s">
        <v>431</v>
      </c>
      <c r="C212" s="152"/>
      <c r="D212" s="153"/>
      <c r="E212" s="152"/>
      <c r="F212" s="154"/>
    </row>
    <row r="213" spans="1:6" s="123" customFormat="1" ht="12.75">
      <c r="A213" s="150" t="s">
        <v>427</v>
      </c>
      <c r="B213" s="287" t="s">
        <v>442</v>
      </c>
      <c r="C213" s="288"/>
      <c r="D213" s="288"/>
      <c r="E213" s="288"/>
      <c r="F213" s="289"/>
    </row>
    <row r="214" spans="1:6" s="123" customFormat="1" ht="12.75">
      <c r="A214" s="150"/>
      <c r="B214" s="155"/>
      <c r="C214" s="152" t="s">
        <v>393</v>
      </c>
      <c r="D214" s="153"/>
      <c r="E214" s="152"/>
      <c r="F214" s="154"/>
    </row>
    <row r="215" spans="1:6" s="123" customFormat="1" ht="12.75">
      <c r="A215" s="150"/>
      <c r="B215" s="155" t="s">
        <v>449</v>
      </c>
      <c r="C215" s="152"/>
      <c r="D215" s="153"/>
      <c r="E215" s="152"/>
      <c r="F215" s="154"/>
    </row>
    <row r="216" spans="1:6" s="123" customFormat="1" ht="12.75">
      <c r="A216" s="150"/>
      <c r="B216" s="155"/>
      <c r="C216" s="152"/>
      <c r="D216" s="153"/>
      <c r="E216" s="152"/>
      <c r="F216" s="154"/>
    </row>
    <row r="217" spans="1:6" s="123" customFormat="1" ht="12.75">
      <c r="A217" s="150"/>
      <c r="B217" s="151" t="s">
        <v>428</v>
      </c>
      <c r="C217" s="152"/>
      <c r="D217" s="153"/>
      <c r="E217" s="152"/>
      <c r="F217" s="154"/>
    </row>
    <row r="218" spans="1:6" s="123" customFormat="1" ht="12.75">
      <c r="A218" s="150"/>
      <c r="B218" s="155"/>
      <c r="C218" s="152"/>
      <c r="D218" s="153"/>
      <c r="E218" s="152"/>
      <c r="F218" s="154"/>
    </row>
    <row r="219" spans="1:6" s="123" customFormat="1" ht="51">
      <c r="A219" s="150" t="s">
        <v>429</v>
      </c>
      <c r="B219" s="156" t="s">
        <v>445</v>
      </c>
      <c r="C219" s="152"/>
      <c r="D219" s="153"/>
      <c r="E219" s="152"/>
      <c r="F219" s="154"/>
    </row>
    <row r="220" spans="1:6" s="123" customFormat="1" ht="12.75">
      <c r="A220" s="150"/>
      <c r="B220" s="155"/>
      <c r="C220" s="152" t="s">
        <v>353</v>
      </c>
      <c r="D220" s="153">
        <v>89</v>
      </c>
      <c r="E220" s="152"/>
      <c r="F220" s="291"/>
    </row>
    <row r="221" spans="1:6" s="123" customFormat="1" ht="12.75">
      <c r="A221" s="150"/>
      <c r="B221" s="292" t="s">
        <v>354</v>
      </c>
      <c r="C221" s="293"/>
      <c r="D221" s="293"/>
      <c r="E221" s="294"/>
      <c r="F221" s="154"/>
    </row>
    <row r="222" spans="1:6" s="123" customFormat="1" ht="12.75">
      <c r="A222" s="196"/>
      <c r="B222" s="295"/>
      <c r="C222" s="295"/>
      <c r="D222" s="295"/>
      <c r="E222" s="295"/>
      <c r="F222" s="290"/>
    </row>
    <row r="223" spans="1:6" s="123" customFormat="1" ht="12.75">
      <c r="A223" s="196"/>
      <c r="B223" s="295"/>
      <c r="C223" s="295"/>
      <c r="D223" s="295"/>
      <c r="E223" s="295"/>
      <c r="F223" s="290"/>
    </row>
    <row r="224" spans="1:6" s="123" customFormat="1" ht="12.75">
      <c r="A224" s="196"/>
      <c r="B224" s="295"/>
      <c r="C224" s="295"/>
      <c r="D224" s="295"/>
      <c r="E224" s="295"/>
      <c r="F224" s="290"/>
    </row>
    <row r="225" spans="1:6" s="123" customFormat="1" ht="12.75">
      <c r="A225" s="196"/>
      <c r="B225" s="295"/>
      <c r="C225" s="295"/>
      <c r="D225" s="295"/>
      <c r="E225" s="295"/>
      <c r="F225" s="290"/>
    </row>
    <row r="226" spans="1:6" s="123" customFormat="1" ht="13.5" thickBot="1">
      <c r="A226" s="196"/>
      <c r="B226" s="219"/>
      <c r="C226" s="170"/>
      <c r="D226" s="231"/>
      <c r="E226" s="170"/>
      <c r="F226" s="290"/>
    </row>
    <row r="227" spans="1:6" ht="12.75">
      <c r="A227" s="296"/>
      <c r="B227" s="297"/>
      <c r="C227" s="298"/>
      <c r="D227" s="299"/>
      <c r="E227" s="153" t="s">
        <v>446</v>
      </c>
      <c r="F227" s="300"/>
    </row>
    <row r="228" spans="1:6" ht="12.75">
      <c r="A228" s="301"/>
      <c r="B228" s="302"/>
      <c r="E228" s="153" t="s">
        <v>447</v>
      </c>
      <c r="F228" s="174"/>
    </row>
    <row r="229" spans="1:6" ht="13.5" thickBot="1">
      <c r="A229" s="303"/>
      <c r="B229" s="304"/>
      <c r="C229" s="305"/>
      <c r="D229" s="306"/>
      <c r="E229" s="307" t="s">
        <v>448</v>
      </c>
      <c r="F229" s="308"/>
    </row>
    <row r="236" spans="4:6" ht="12.75">
      <c r="D236" s="311"/>
      <c r="E236" s="311"/>
      <c r="F236" s="311"/>
    </row>
    <row r="237" spans="4:6" ht="12.75">
      <c r="D237" s="311"/>
      <c r="E237" s="311"/>
      <c r="F237" s="311"/>
    </row>
    <row r="238" spans="4:6" ht="12.75">
      <c r="D238" s="311"/>
      <c r="E238" s="311"/>
      <c r="F238" s="311"/>
    </row>
    <row r="239" spans="4:6" ht="12.75">
      <c r="D239" s="311"/>
      <c r="E239" s="311"/>
      <c r="F239" s="311"/>
    </row>
    <row r="240" spans="4:6" ht="12.75">
      <c r="D240" s="311"/>
      <c r="E240" s="311"/>
      <c r="F240" s="311"/>
    </row>
    <row r="241" spans="4:6" ht="12.75">
      <c r="D241" s="311"/>
      <c r="E241" s="311"/>
      <c r="F241" s="311"/>
    </row>
    <row r="242" spans="4:6" ht="12.75">
      <c r="D242" s="311"/>
      <c r="E242" s="311"/>
      <c r="F242" s="311"/>
    </row>
    <row r="243" spans="4:6" ht="12.75">
      <c r="D243" s="311"/>
      <c r="E243" s="311"/>
      <c r="F243" s="311"/>
    </row>
    <row r="248" spans="4:6" ht="12.75">
      <c r="D248" s="312"/>
      <c r="E248" s="312"/>
      <c r="F248" s="312"/>
    </row>
    <row r="260" spans="1:6" ht="12.75">
      <c r="A260" s="313"/>
      <c r="B260" s="313"/>
      <c r="C260" s="313"/>
      <c r="D260" s="313"/>
      <c r="E260" s="313"/>
      <c r="F260" s="313"/>
    </row>
  </sheetData>
  <sheetProtection/>
  <mergeCells count="20">
    <mergeCell ref="A2:F2"/>
    <mergeCell ref="A260:F260"/>
    <mergeCell ref="D248:F248"/>
    <mergeCell ref="D236:F236"/>
    <mergeCell ref="D237:F237"/>
    <mergeCell ref="D238:F238"/>
    <mergeCell ref="D243:F243"/>
    <mergeCell ref="D241:F241"/>
    <mergeCell ref="D242:F242"/>
    <mergeCell ref="D240:F240"/>
    <mergeCell ref="B189:F189"/>
    <mergeCell ref="D90:F90"/>
    <mergeCell ref="B208:F208"/>
    <mergeCell ref="B213:F213"/>
    <mergeCell ref="D96:F96"/>
    <mergeCell ref="D124:F124"/>
    <mergeCell ref="D239:F239"/>
    <mergeCell ref="B221:E221"/>
    <mergeCell ref="B172:E172"/>
    <mergeCell ref="D79:F79"/>
  </mergeCells>
  <printOptions horizontalCentered="1"/>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F120"/>
  <sheetViews>
    <sheetView workbookViewId="0" topLeftCell="A112">
      <selection activeCell="F109" sqref="F108:F109"/>
    </sheetView>
  </sheetViews>
  <sheetFormatPr defaultColWidth="9.140625" defaultRowHeight="12.75"/>
  <cols>
    <col min="1" max="1" width="4.421875" style="67" customWidth="1"/>
    <col min="2" max="2" width="49.7109375" style="67" customWidth="1"/>
    <col min="3" max="5" width="9.00390625" style="67" customWidth="1"/>
    <col min="6" max="6" width="12.421875" style="67" customWidth="1"/>
    <col min="7" max="16384" width="9.140625" style="67" customWidth="1"/>
  </cols>
  <sheetData>
    <row r="1" spans="1:6" ht="18.75">
      <c r="A1" s="25"/>
      <c r="B1" s="26"/>
      <c r="C1" s="27"/>
      <c r="D1" s="28"/>
      <c r="E1" s="27"/>
      <c r="F1" s="27"/>
    </row>
    <row r="2" spans="1:6" ht="18.75">
      <c r="A2" s="29"/>
      <c r="B2" s="124" t="s">
        <v>151</v>
      </c>
      <c r="C2" s="124"/>
      <c r="D2" s="124"/>
      <c r="E2" s="124"/>
      <c r="F2" s="124"/>
    </row>
    <row r="3" spans="1:6" ht="18.75">
      <c r="A3" s="29"/>
      <c r="B3" s="125" t="s">
        <v>152</v>
      </c>
      <c r="C3" s="125"/>
      <c r="D3" s="125"/>
      <c r="E3" s="125"/>
      <c r="F3" s="125"/>
    </row>
    <row r="4" spans="1:6" ht="12.75">
      <c r="A4" s="25"/>
      <c r="B4" s="26"/>
      <c r="C4" s="30"/>
      <c r="D4" s="31"/>
      <c r="E4" s="30"/>
      <c r="F4" s="30"/>
    </row>
    <row r="5" spans="1:6" ht="12.75">
      <c r="A5" s="25"/>
      <c r="B5" s="26" t="s">
        <v>153</v>
      </c>
      <c r="C5" s="30"/>
      <c r="D5" s="31"/>
      <c r="E5" s="30"/>
      <c r="F5" s="30"/>
    </row>
    <row r="6" spans="1:6" ht="12.75">
      <c r="A6" s="25"/>
      <c r="B6" s="26"/>
      <c r="C6" s="30"/>
      <c r="D6" s="31"/>
      <c r="E6" s="30"/>
      <c r="F6" s="30"/>
    </row>
    <row r="7" spans="1:6" ht="59.25" customHeight="1">
      <c r="A7" s="25"/>
      <c r="B7" s="126" t="s">
        <v>154</v>
      </c>
      <c r="C7" s="126"/>
      <c r="D7" s="126"/>
      <c r="E7" s="126"/>
      <c r="F7" s="126"/>
    </row>
    <row r="8" spans="1:6" ht="29.25" customHeight="1">
      <c r="A8" s="25"/>
      <c r="B8" s="126" t="s">
        <v>155</v>
      </c>
      <c r="C8" s="126"/>
      <c r="D8" s="126"/>
      <c r="E8" s="126"/>
      <c r="F8" s="126"/>
    </row>
    <row r="9" spans="1:6" ht="18.75">
      <c r="A9" s="25"/>
      <c r="B9" s="32" t="s">
        <v>156</v>
      </c>
      <c r="C9" s="30"/>
      <c r="D9" s="31"/>
      <c r="E9" s="30"/>
      <c r="F9" s="30"/>
    </row>
    <row r="10" spans="1:6" ht="25.5" customHeight="1">
      <c r="A10" s="33" t="s">
        <v>157</v>
      </c>
      <c r="B10" s="34" t="s">
        <v>158</v>
      </c>
      <c r="C10" s="34" t="s">
        <v>159</v>
      </c>
      <c r="D10" s="35" t="s">
        <v>160</v>
      </c>
      <c r="E10" s="36" t="s">
        <v>161</v>
      </c>
      <c r="F10" s="36" t="s">
        <v>162</v>
      </c>
    </row>
    <row r="11" spans="1:6" ht="12.75">
      <c r="A11" s="25"/>
      <c r="B11" s="26"/>
      <c r="C11" s="31"/>
      <c r="D11" s="31"/>
      <c r="E11" s="31"/>
      <c r="F11" s="31"/>
    </row>
    <row r="12" spans="1:6" ht="81" customHeight="1">
      <c r="A12" s="25" t="s">
        <v>163</v>
      </c>
      <c r="B12" s="37" t="s">
        <v>164</v>
      </c>
      <c r="C12" s="31"/>
      <c r="D12" s="31">
        <v>1</v>
      </c>
      <c r="E12" s="31">
        <v>800</v>
      </c>
      <c r="F12" s="31">
        <v>800</v>
      </c>
    </row>
    <row r="13" spans="1:6" ht="45" customHeight="1">
      <c r="A13" s="25"/>
      <c r="B13" s="37" t="s">
        <v>165</v>
      </c>
      <c r="C13" s="31" t="s">
        <v>128</v>
      </c>
      <c r="D13" s="68">
        <v>1</v>
      </c>
      <c r="E13" s="68">
        <v>380</v>
      </c>
      <c r="F13" s="68">
        <f>D13*E13</f>
        <v>380</v>
      </c>
    </row>
    <row r="14" spans="1:6" ht="32.25" customHeight="1">
      <c r="A14" s="25"/>
      <c r="B14" s="37" t="s">
        <v>166</v>
      </c>
      <c r="C14" s="31" t="s">
        <v>128</v>
      </c>
      <c r="D14" s="68">
        <v>1</v>
      </c>
      <c r="E14" s="68">
        <v>800</v>
      </c>
      <c r="F14" s="68">
        <f aca="true" t="shared" si="0" ref="F14:F74">D14*E14</f>
        <v>800</v>
      </c>
    </row>
    <row r="15" spans="1:6" ht="12.75">
      <c r="A15" s="25"/>
      <c r="B15" s="26" t="s">
        <v>167</v>
      </c>
      <c r="C15" s="31" t="s">
        <v>128</v>
      </c>
      <c r="D15" s="68">
        <v>1</v>
      </c>
      <c r="E15" s="68">
        <v>85</v>
      </c>
      <c r="F15" s="68">
        <f t="shared" si="0"/>
        <v>85</v>
      </c>
    </row>
    <row r="16" spans="1:6" ht="12.75">
      <c r="A16" s="25"/>
      <c r="B16" s="26" t="s">
        <v>168</v>
      </c>
      <c r="C16" s="31" t="s">
        <v>128</v>
      </c>
      <c r="D16" s="68">
        <v>1</v>
      </c>
      <c r="E16" s="68">
        <v>200</v>
      </c>
      <c r="F16" s="68">
        <f t="shared" si="0"/>
        <v>200</v>
      </c>
    </row>
    <row r="17" spans="1:6" ht="12.75">
      <c r="A17" s="25"/>
      <c r="B17" s="26" t="s">
        <v>169</v>
      </c>
      <c r="C17" s="31" t="s">
        <v>128</v>
      </c>
      <c r="D17" s="68">
        <v>1</v>
      </c>
      <c r="E17" s="68">
        <v>200</v>
      </c>
      <c r="F17" s="68">
        <f t="shared" si="0"/>
        <v>200</v>
      </c>
    </row>
    <row r="18" spans="1:6" ht="12.75">
      <c r="A18" s="25"/>
      <c r="B18" s="26" t="s">
        <v>170</v>
      </c>
      <c r="C18" s="31" t="s">
        <v>128</v>
      </c>
      <c r="D18" s="68">
        <v>1</v>
      </c>
      <c r="E18" s="68">
        <v>200</v>
      </c>
      <c r="F18" s="68">
        <f t="shared" si="0"/>
        <v>200</v>
      </c>
    </row>
    <row r="19" spans="1:6" ht="12.75">
      <c r="A19" s="25"/>
      <c r="B19" s="26" t="s">
        <v>171</v>
      </c>
      <c r="C19" s="31" t="s">
        <v>128</v>
      </c>
      <c r="D19" s="68">
        <v>1</v>
      </c>
      <c r="E19" s="68">
        <v>195</v>
      </c>
      <c r="F19" s="68">
        <f t="shared" si="0"/>
        <v>195</v>
      </c>
    </row>
    <row r="20" spans="1:6" ht="12.75">
      <c r="A20" s="25"/>
      <c r="B20" s="26" t="s">
        <v>172</v>
      </c>
      <c r="C20" s="31" t="s">
        <v>128</v>
      </c>
      <c r="D20" s="68">
        <v>20</v>
      </c>
      <c r="E20" s="68">
        <v>15</v>
      </c>
      <c r="F20" s="68">
        <f t="shared" si="0"/>
        <v>300</v>
      </c>
    </row>
    <row r="21" spans="1:6" ht="12.75">
      <c r="A21" s="25"/>
      <c r="B21" s="26" t="s">
        <v>173</v>
      </c>
      <c r="C21" s="31" t="s">
        <v>128</v>
      </c>
      <c r="D21" s="68">
        <v>5</v>
      </c>
      <c r="E21" s="68">
        <v>40</v>
      </c>
      <c r="F21" s="68">
        <f t="shared" si="0"/>
        <v>200</v>
      </c>
    </row>
    <row r="22" spans="1:6" ht="12.75">
      <c r="A22" s="25"/>
      <c r="B22" s="26" t="s">
        <v>174</v>
      </c>
      <c r="C22" s="31" t="s">
        <v>128</v>
      </c>
      <c r="D22" s="68">
        <v>1</v>
      </c>
      <c r="E22" s="68">
        <v>45</v>
      </c>
      <c r="F22" s="68">
        <f t="shared" si="0"/>
        <v>45</v>
      </c>
    </row>
    <row r="23" spans="1:6" ht="12.75">
      <c r="A23" s="25"/>
      <c r="B23" s="26" t="s">
        <v>175</v>
      </c>
      <c r="C23" s="31" t="s">
        <v>128</v>
      </c>
      <c r="D23" s="68">
        <v>1</v>
      </c>
      <c r="E23" s="68">
        <v>150</v>
      </c>
      <c r="F23" s="68">
        <f t="shared" si="0"/>
        <v>150</v>
      </c>
    </row>
    <row r="24" spans="1:6" ht="30.75" customHeight="1">
      <c r="A24" s="25"/>
      <c r="B24" s="37" t="s">
        <v>176</v>
      </c>
      <c r="C24" s="31" t="s">
        <v>177</v>
      </c>
      <c r="D24" s="68">
        <v>1</v>
      </c>
      <c r="E24" s="68">
        <v>350</v>
      </c>
      <c r="F24" s="68">
        <f t="shared" si="0"/>
        <v>350</v>
      </c>
    </row>
    <row r="25" spans="1:6" ht="12.75">
      <c r="A25" s="25"/>
      <c r="B25" s="26"/>
      <c r="C25" s="31"/>
      <c r="D25" s="68"/>
      <c r="E25" s="68"/>
      <c r="F25" s="68">
        <f t="shared" si="0"/>
        <v>0</v>
      </c>
    </row>
    <row r="26" spans="1:6" ht="54.75" customHeight="1">
      <c r="A26" s="25" t="s">
        <v>178</v>
      </c>
      <c r="B26" s="38" t="s">
        <v>179</v>
      </c>
      <c r="C26" s="100"/>
      <c r="D26" s="68">
        <v>1</v>
      </c>
      <c r="E26" s="68">
        <v>350</v>
      </c>
      <c r="F26" s="68">
        <v>350</v>
      </c>
    </row>
    <row r="27" spans="1:6" ht="12.75">
      <c r="A27" s="25"/>
      <c r="B27" s="39" t="s">
        <v>168</v>
      </c>
      <c r="C27" s="31" t="s">
        <v>128</v>
      </c>
      <c r="D27" s="68">
        <v>1</v>
      </c>
      <c r="E27" s="68">
        <v>200</v>
      </c>
      <c r="F27" s="68">
        <f t="shared" si="0"/>
        <v>200</v>
      </c>
    </row>
    <row r="28" spans="1:6" ht="12.75">
      <c r="A28" s="25"/>
      <c r="B28" s="40" t="s">
        <v>169</v>
      </c>
      <c r="C28" s="31" t="s">
        <v>128</v>
      </c>
      <c r="D28" s="68">
        <v>1</v>
      </c>
      <c r="E28" s="68">
        <v>200</v>
      </c>
      <c r="F28" s="68">
        <f t="shared" si="0"/>
        <v>200</v>
      </c>
    </row>
    <row r="29" spans="1:6" ht="18" customHeight="1">
      <c r="A29" s="25"/>
      <c r="B29" s="41" t="s">
        <v>180</v>
      </c>
      <c r="C29" s="31" t="s">
        <v>128</v>
      </c>
      <c r="D29" s="68">
        <v>16</v>
      </c>
      <c r="E29" s="68">
        <v>15</v>
      </c>
      <c r="F29" s="68">
        <f t="shared" si="0"/>
        <v>240</v>
      </c>
    </row>
    <row r="30" spans="1:6" ht="12.75">
      <c r="A30" s="25"/>
      <c r="B30" s="40" t="s">
        <v>181</v>
      </c>
      <c r="C30" s="31" t="s">
        <v>128</v>
      </c>
      <c r="D30" s="68">
        <v>2</v>
      </c>
      <c r="E30" s="68">
        <v>40</v>
      </c>
      <c r="F30" s="68">
        <f t="shared" si="0"/>
        <v>80</v>
      </c>
    </row>
    <row r="31" spans="1:6" ht="12.75">
      <c r="A31" s="25"/>
      <c r="B31" s="40" t="s">
        <v>182</v>
      </c>
      <c r="C31" s="31" t="s">
        <v>128</v>
      </c>
      <c r="D31" s="68">
        <v>1</v>
      </c>
      <c r="E31" s="68">
        <v>115</v>
      </c>
      <c r="F31" s="68">
        <f t="shared" si="0"/>
        <v>115</v>
      </c>
    </row>
    <row r="32" spans="1:6" ht="27.75" customHeight="1">
      <c r="A32" s="25"/>
      <c r="B32" s="41" t="s">
        <v>176</v>
      </c>
      <c r="C32" s="100" t="s">
        <v>177</v>
      </c>
      <c r="D32" s="68">
        <v>1</v>
      </c>
      <c r="E32" s="68">
        <v>350</v>
      </c>
      <c r="F32" s="68">
        <f t="shared" si="0"/>
        <v>350</v>
      </c>
    </row>
    <row r="33" spans="1:6" ht="12.75">
      <c r="A33" s="25"/>
      <c r="B33" s="26"/>
      <c r="C33" s="31"/>
      <c r="D33" s="68"/>
      <c r="E33" s="68"/>
      <c r="F33" s="68"/>
    </row>
    <row r="34" spans="1:6" ht="44.25" customHeight="1">
      <c r="A34" s="25" t="s">
        <v>183</v>
      </c>
      <c r="B34" s="37" t="s">
        <v>184</v>
      </c>
      <c r="C34" s="31" t="s">
        <v>128</v>
      </c>
      <c r="D34" s="68">
        <v>4</v>
      </c>
      <c r="E34" s="68">
        <v>350</v>
      </c>
      <c r="F34" s="68">
        <f t="shared" si="0"/>
        <v>1400</v>
      </c>
    </row>
    <row r="35" spans="1:6" ht="57" customHeight="1">
      <c r="A35" s="25" t="s">
        <v>185</v>
      </c>
      <c r="B35" s="37" t="s">
        <v>186</v>
      </c>
      <c r="C35" s="31"/>
      <c r="D35" s="68"/>
      <c r="E35" s="68"/>
      <c r="F35" s="68"/>
    </row>
    <row r="36" spans="1:6" ht="12.75">
      <c r="A36" s="25"/>
      <c r="B36" s="26" t="s">
        <v>187</v>
      </c>
      <c r="C36" s="31" t="s">
        <v>128</v>
      </c>
      <c r="D36" s="68">
        <v>11</v>
      </c>
      <c r="E36" s="68">
        <v>28</v>
      </c>
      <c r="F36" s="68">
        <f t="shared" si="0"/>
        <v>308</v>
      </c>
    </row>
    <row r="37" spans="1:6" ht="12.75">
      <c r="A37" s="25"/>
      <c r="B37" s="26" t="s">
        <v>188</v>
      </c>
      <c r="C37" s="31" t="s">
        <v>128</v>
      </c>
      <c r="D37" s="68">
        <v>11</v>
      </c>
      <c r="E37" s="68">
        <v>28</v>
      </c>
      <c r="F37" s="68">
        <f t="shared" si="0"/>
        <v>308</v>
      </c>
    </row>
    <row r="38" spans="1:6" ht="12.75">
      <c r="A38" s="25"/>
      <c r="B38" s="26" t="s">
        <v>189</v>
      </c>
      <c r="C38" s="31" t="s">
        <v>128</v>
      </c>
      <c r="D38" s="68">
        <v>8</v>
      </c>
      <c r="E38" s="68">
        <v>28</v>
      </c>
      <c r="F38" s="68">
        <f t="shared" si="0"/>
        <v>224</v>
      </c>
    </row>
    <row r="39" spans="1:6" ht="12.75">
      <c r="A39" s="25"/>
      <c r="B39" s="26" t="s">
        <v>190</v>
      </c>
      <c r="C39" s="31" t="s">
        <v>128</v>
      </c>
      <c r="D39" s="68">
        <v>1</v>
      </c>
      <c r="E39" s="68">
        <v>32</v>
      </c>
      <c r="F39" s="68">
        <f t="shared" si="0"/>
        <v>32</v>
      </c>
    </row>
    <row r="40" spans="1:6" ht="12.75">
      <c r="A40" s="25"/>
      <c r="B40" s="26"/>
      <c r="C40" s="31"/>
      <c r="D40" s="68"/>
      <c r="E40" s="68"/>
      <c r="F40" s="68">
        <f t="shared" si="0"/>
        <v>0</v>
      </c>
    </row>
    <row r="41" spans="1:6" ht="30" customHeight="1">
      <c r="A41" s="25" t="s">
        <v>191</v>
      </c>
      <c r="B41" s="37" t="s">
        <v>192</v>
      </c>
      <c r="C41" s="31"/>
      <c r="D41" s="68"/>
      <c r="E41" s="68"/>
      <c r="F41" s="68"/>
    </row>
    <row r="42" spans="1:6" ht="12.75">
      <c r="A42" s="25"/>
      <c r="B42" s="26" t="s">
        <v>188</v>
      </c>
      <c r="C42" s="31" t="s">
        <v>128</v>
      </c>
      <c r="D42" s="68">
        <v>1</v>
      </c>
      <c r="E42" s="68">
        <v>38</v>
      </c>
      <c r="F42" s="68">
        <f t="shared" si="0"/>
        <v>38</v>
      </c>
    </row>
    <row r="43" spans="1:6" ht="34.5" customHeight="1">
      <c r="A43" s="25" t="s">
        <v>193</v>
      </c>
      <c r="B43" s="37" t="s">
        <v>194</v>
      </c>
      <c r="C43" s="31" t="s">
        <v>128</v>
      </c>
      <c r="D43" s="68">
        <v>9</v>
      </c>
      <c r="E43" s="68">
        <v>7</v>
      </c>
      <c r="F43" s="68">
        <f t="shared" si="0"/>
        <v>63</v>
      </c>
    </row>
    <row r="44" spans="1:6" ht="30.75" customHeight="1">
      <c r="A44" s="25" t="s">
        <v>195</v>
      </c>
      <c r="B44" s="116" t="s">
        <v>318</v>
      </c>
      <c r="C44" s="31" t="s">
        <v>128</v>
      </c>
      <c r="D44" s="68">
        <v>47</v>
      </c>
      <c r="E44" s="68">
        <v>25</v>
      </c>
      <c r="F44" s="68">
        <f t="shared" si="0"/>
        <v>1175</v>
      </c>
    </row>
    <row r="45" spans="1:6" ht="44.25" customHeight="1">
      <c r="A45" s="25" t="s">
        <v>196</v>
      </c>
      <c r="B45" s="37" t="s">
        <v>197</v>
      </c>
      <c r="C45" s="31" t="s">
        <v>128</v>
      </c>
      <c r="D45" s="68">
        <v>52</v>
      </c>
      <c r="E45" s="68">
        <v>25</v>
      </c>
      <c r="F45" s="68">
        <f t="shared" si="0"/>
        <v>1300</v>
      </c>
    </row>
    <row r="46" spans="1:6" ht="43.5" customHeight="1">
      <c r="A46" s="25" t="s">
        <v>198</v>
      </c>
      <c r="B46" s="37" t="s">
        <v>199</v>
      </c>
      <c r="C46" s="31" t="s">
        <v>128</v>
      </c>
      <c r="D46" s="68">
        <v>3</v>
      </c>
      <c r="E46" s="68">
        <v>50</v>
      </c>
      <c r="F46" s="68">
        <f t="shared" si="0"/>
        <v>150</v>
      </c>
    </row>
    <row r="47" spans="1:6" ht="43.5" customHeight="1">
      <c r="A47" s="25" t="s">
        <v>200</v>
      </c>
      <c r="B47" s="37" t="s">
        <v>201</v>
      </c>
      <c r="C47" s="31" t="s">
        <v>128</v>
      </c>
      <c r="D47" s="68">
        <v>9</v>
      </c>
      <c r="E47" s="68">
        <v>35</v>
      </c>
      <c r="F47" s="68">
        <f t="shared" si="0"/>
        <v>315</v>
      </c>
    </row>
    <row r="48" spans="1:6" ht="30" customHeight="1">
      <c r="A48" s="25" t="s">
        <v>202</v>
      </c>
      <c r="B48" s="37" t="s">
        <v>203</v>
      </c>
      <c r="C48" s="31" t="s">
        <v>128</v>
      </c>
      <c r="D48" s="68">
        <v>1</v>
      </c>
      <c r="E48" s="68">
        <v>95</v>
      </c>
      <c r="F48" s="68">
        <f t="shared" si="0"/>
        <v>95</v>
      </c>
    </row>
    <row r="49" spans="1:6" ht="12.75">
      <c r="A49" s="25" t="s">
        <v>204</v>
      </c>
      <c r="B49" s="26" t="s">
        <v>205</v>
      </c>
      <c r="C49" s="31" t="s">
        <v>128</v>
      </c>
      <c r="D49" s="68">
        <v>1</v>
      </c>
      <c r="E49" s="68">
        <v>400</v>
      </c>
      <c r="F49" s="68">
        <f t="shared" si="0"/>
        <v>400</v>
      </c>
    </row>
    <row r="50" spans="1:6" ht="32.25" customHeight="1">
      <c r="A50" s="25" t="s">
        <v>206</v>
      </c>
      <c r="B50" s="37" t="s">
        <v>207</v>
      </c>
      <c r="C50" s="31" t="s">
        <v>128</v>
      </c>
      <c r="D50" s="68">
        <v>1</v>
      </c>
      <c r="E50" s="68">
        <v>70</v>
      </c>
      <c r="F50" s="68">
        <f t="shared" si="0"/>
        <v>70</v>
      </c>
    </row>
    <row r="51" spans="1:6" ht="72.75" customHeight="1">
      <c r="A51" s="25" t="s">
        <v>208</v>
      </c>
      <c r="B51" s="37" t="s">
        <v>209</v>
      </c>
      <c r="C51" s="31" t="s">
        <v>128</v>
      </c>
      <c r="D51" s="68">
        <v>4</v>
      </c>
      <c r="E51" s="68">
        <v>25</v>
      </c>
      <c r="F51" s="68">
        <f t="shared" si="0"/>
        <v>100</v>
      </c>
    </row>
    <row r="52" spans="1:6" ht="45" customHeight="1">
      <c r="A52" s="25" t="s">
        <v>210</v>
      </c>
      <c r="B52" s="37" t="s">
        <v>211</v>
      </c>
      <c r="C52" s="31" t="s">
        <v>128</v>
      </c>
      <c r="D52" s="68">
        <v>1</v>
      </c>
      <c r="E52" s="68">
        <v>130</v>
      </c>
      <c r="F52" s="68">
        <f t="shared" si="0"/>
        <v>130</v>
      </c>
    </row>
    <row r="53" spans="1:6" ht="84.75" customHeight="1">
      <c r="A53" s="25" t="s">
        <v>212</v>
      </c>
      <c r="B53" s="37" t="s">
        <v>213</v>
      </c>
      <c r="C53" s="31"/>
      <c r="D53" s="68"/>
      <c r="E53" s="68"/>
      <c r="F53" s="68"/>
    </row>
    <row r="54" spans="1:6" ht="17.25">
      <c r="A54" s="25"/>
      <c r="B54" s="26" t="s">
        <v>214</v>
      </c>
      <c r="C54" s="31" t="s">
        <v>215</v>
      </c>
      <c r="D54" s="68">
        <v>20</v>
      </c>
      <c r="E54" s="68">
        <v>4</v>
      </c>
      <c r="F54" s="68">
        <f t="shared" si="0"/>
        <v>80</v>
      </c>
    </row>
    <row r="55" spans="1:6" ht="17.25">
      <c r="A55" s="25"/>
      <c r="B55" s="26" t="s">
        <v>216</v>
      </c>
      <c r="C55" s="31" t="s">
        <v>215</v>
      </c>
      <c r="D55" s="68">
        <v>15</v>
      </c>
      <c r="E55" s="68">
        <v>5</v>
      </c>
      <c r="F55" s="68">
        <f t="shared" si="0"/>
        <v>75</v>
      </c>
    </row>
    <row r="56" spans="1:6" ht="17.25">
      <c r="A56" s="25"/>
      <c r="B56" s="26" t="s">
        <v>217</v>
      </c>
      <c r="C56" s="31" t="s">
        <v>215</v>
      </c>
      <c r="D56" s="68">
        <v>5</v>
      </c>
      <c r="E56" s="68">
        <v>7</v>
      </c>
      <c r="F56" s="68">
        <f t="shared" si="0"/>
        <v>35</v>
      </c>
    </row>
    <row r="57" spans="1:6" ht="17.25">
      <c r="A57" s="25"/>
      <c r="B57" s="26" t="s">
        <v>218</v>
      </c>
      <c r="C57" s="31" t="s">
        <v>215</v>
      </c>
      <c r="D57" s="68">
        <v>280</v>
      </c>
      <c r="E57" s="68">
        <v>7.5</v>
      </c>
      <c r="F57" s="68">
        <f t="shared" si="0"/>
        <v>2100</v>
      </c>
    </row>
    <row r="58" spans="1:6" ht="17.25">
      <c r="A58" s="25"/>
      <c r="B58" s="26" t="s">
        <v>219</v>
      </c>
      <c r="C58" s="31" t="s">
        <v>215</v>
      </c>
      <c r="D58" s="68">
        <v>30</v>
      </c>
      <c r="E58" s="68">
        <v>8.5</v>
      </c>
      <c r="F58" s="68">
        <f t="shared" si="0"/>
        <v>255</v>
      </c>
    </row>
    <row r="59" spans="1:6" ht="17.25">
      <c r="A59" s="25"/>
      <c r="B59" s="26" t="s">
        <v>220</v>
      </c>
      <c r="C59" s="31" t="s">
        <v>215</v>
      </c>
      <c r="D59" s="68">
        <v>40</v>
      </c>
      <c r="E59" s="68">
        <v>9.5</v>
      </c>
      <c r="F59" s="68">
        <f t="shared" si="0"/>
        <v>380</v>
      </c>
    </row>
    <row r="60" spans="1:6" ht="17.25">
      <c r="A60" s="25"/>
      <c r="B60" s="26" t="s">
        <v>221</v>
      </c>
      <c r="C60" s="31" t="s">
        <v>215</v>
      </c>
      <c r="D60" s="68">
        <v>230</v>
      </c>
      <c r="E60" s="68">
        <v>9.5</v>
      </c>
      <c r="F60" s="68">
        <f t="shared" si="0"/>
        <v>2185</v>
      </c>
    </row>
    <row r="61" spans="1:6" ht="17.25">
      <c r="A61" s="25"/>
      <c r="B61" s="26" t="s">
        <v>222</v>
      </c>
      <c r="C61" s="31" t="s">
        <v>215</v>
      </c>
      <c r="D61" s="68">
        <v>35</v>
      </c>
      <c r="E61" s="68">
        <v>11.5</v>
      </c>
      <c r="F61" s="68">
        <f t="shared" si="0"/>
        <v>402.5</v>
      </c>
    </row>
    <row r="62" spans="1:6" ht="17.25">
      <c r="A62" s="25"/>
      <c r="B62" s="26" t="s">
        <v>223</v>
      </c>
      <c r="C62" s="31" t="s">
        <v>215</v>
      </c>
      <c r="D62" s="68">
        <v>15</v>
      </c>
      <c r="E62" s="68">
        <v>4</v>
      </c>
      <c r="F62" s="68">
        <f t="shared" si="0"/>
        <v>60</v>
      </c>
    </row>
    <row r="63" spans="1:6" ht="17.25">
      <c r="A63" s="25"/>
      <c r="B63" s="26" t="s">
        <v>224</v>
      </c>
      <c r="C63" s="31" t="s">
        <v>215</v>
      </c>
      <c r="D63" s="68">
        <v>30</v>
      </c>
      <c r="E63" s="68">
        <v>5</v>
      </c>
      <c r="F63" s="68">
        <f t="shared" si="0"/>
        <v>150</v>
      </c>
    </row>
    <row r="64" spans="1:6" ht="17.25">
      <c r="A64" s="25"/>
      <c r="B64" s="26" t="s">
        <v>225</v>
      </c>
      <c r="C64" s="31" t="s">
        <v>215</v>
      </c>
      <c r="D64" s="68">
        <v>320</v>
      </c>
      <c r="E64" s="68">
        <v>6</v>
      </c>
      <c r="F64" s="68">
        <f t="shared" si="0"/>
        <v>1920</v>
      </c>
    </row>
    <row r="65" spans="1:6" ht="17.25">
      <c r="A65" s="25"/>
      <c r="B65" s="26" t="s">
        <v>226</v>
      </c>
      <c r="C65" s="31" t="s">
        <v>215</v>
      </c>
      <c r="D65" s="68">
        <v>20</v>
      </c>
      <c r="E65" s="68">
        <v>8</v>
      </c>
      <c r="F65" s="68">
        <f t="shared" si="0"/>
        <v>160</v>
      </c>
    </row>
    <row r="66" spans="1:6" ht="17.25">
      <c r="A66" s="25"/>
      <c r="B66" s="26" t="s">
        <v>227</v>
      </c>
      <c r="C66" s="31" t="s">
        <v>215</v>
      </c>
      <c r="D66" s="68">
        <v>35</v>
      </c>
      <c r="E66" s="68">
        <v>11</v>
      </c>
      <c r="F66" s="68">
        <f t="shared" si="0"/>
        <v>385</v>
      </c>
    </row>
    <row r="67" spans="1:6" ht="17.25">
      <c r="A67" s="25"/>
      <c r="B67" s="26" t="s">
        <v>228</v>
      </c>
      <c r="C67" s="31" t="s">
        <v>215</v>
      </c>
      <c r="D67" s="68">
        <v>320</v>
      </c>
      <c r="E67" s="68">
        <v>7</v>
      </c>
      <c r="F67" s="68">
        <f t="shared" si="0"/>
        <v>2240</v>
      </c>
    </row>
    <row r="68" spans="1:6" ht="17.25">
      <c r="A68" s="25"/>
      <c r="B68" s="26" t="s">
        <v>229</v>
      </c>
      <c r="C68" s="31" t="s">
        <v>215</v>
      </c>
      <c r="D68" s="68">
        <v>15</v>
      </c>
      <c r="E68" s="68">
        <v>14</v>
      </c>
      <c r="F68" s="68">
        <f t="shared" si="0"/>
        <v>210</v>
      </c>
    </row>
    <row r="69" spans="1:6" ht="47.25" customHeight="1">
      <c r="A69" s="25" t="s">
        <v>230</v>
      </c>
      <c r="B69" s="37" t="s">
        <v>231</v>
      </c>
      <c r="C69" s="31" t="s">
        <v>215</v>
      </c>
      <c r="D69" s="68">
        <v>17</v>
      </c>
      <c r="E69" s="68">
        <v>50</v>
      </c>
      <c r="F69" s="68">
        <f t="shared" si="0"/>
        <v>850</v>
      </c>
    </row>
    <row r="70" spans="1:6" ht="55.5" customHeight="1">
      <c r="A70" s="25" t="s">
        <v>232</v>
      </c>
      <c r="B70" s="37" t="s">
        <v>233</v>
      </c>
      <c r="C70" s="83" t="s">
        <v>252</v>
      </c>
      <c r="D70" s="68">
        <v>13</v>
      </c>
      <c r="E70" s="68">
        <v>45</v>
      </c>
      <c r="F70" s="68">
        <f t="shared" si="0"/>
        <v>585</v>
      </c>
    </row>
    <row r="71" spans="1:6" ht="17.25" customHeight="1">
      <c r="A71" s="25" t="s">
        <v>235</v>
      </c>
      <c r="B71" s="37" t="s">
        <v>236</v>
      </c>
      <c r="C71" s="31" t="s">
        <v>128</v>
      </c>
      <c r="D71" s="68">
        <v>1</v>
      </c>
      <c r="E71" s="68">
        <v>60</v>
      </c>
      <c r="F71" s="68">
        <f t="shared" si="0"/>
        <v>60</v>
      </c>
    </row>
    <row r="72" spans="1:6" ht="12.75">
      <c r="A72" s="25" t="s">
        <v>237</v>
      </c>
      <c r="B72" s="26" t="s">
        <v>238</v>
      </c>
      <c r="C72" s="31" t="s">
        <v>177</v>
      </c>
      <c r="D72" s="68">
        <v>1</v>
      </c>
      <c r="E72" s="68">
        <v>400</v>
      </c>
      <c r="F72" s="68">
        <f t="shared" si="0"/>
        <v>400</v>
      </c>
    </row>
    <row r="73" spans="1:6" ht="30" customHeight="1">
      <c r="A73" s="25" t="s">
        <v>239</v>
      </c>
      <c r="B73" s="37" t="s">
        <v>240</v>
      </c>
      <c r="C73" s="31" t="s">
        <v>177</v>
      </c>
      <c r="D73" s="68">
        <v>1</v>
      </c>
      <c r="E73" s="68">
        <v>3000</v>
      </c>
      <c r="F73" s="68">
        <f t="shared" si="0"/>
        <v>3000</v>
      </c>
    </row>
    <row r="74" spans="1:6" ht="47.25" customHeight="1">
      <c r="A74" s="25" t="s">
        <v>241</v>
      </c>
      <c r="B74" s="37" t="s">
        <v>242</v>
      </c>
      <c r="C74" s="31" t="s">
        <v>177</v>
      </c>
      <c r="D74" s="68">
        <v>1</v>
      </c>
      <c r="E74" s="68">
        <v>750</v>
      </c>
      <c r="F74" s="68">
        <f t="shared" si="0"/>
        <v>750</v>
      </c>
    </row>
    <row r="75" spans="1:6" ht="12.75">
      <c r="A75" s="25"/>
      <c r="B75" s="37"/>
      <c r="C75" s="31"/>
      <c r="D75" s="31"/>
      <c r="E75" s="31"/>
      <c r="F75" s="31"/>
    </row>
    <row r="76" spans="1:6" ht="12.75">
      <c r="A76" s="69"/>
      <c r="B76" s="70" t="s">
        <v>243</v>
      </c>
      <c r="C76" s="71"/>
      <c r="D76" s="71"/>
      <c r="E76" s="71"/>
      <c r="F76" s="101">
        <f>F13+F14+F15+F16+F17+F18+F19+F20+F21+F22+F23+F24+F25+F27+F28+F29+F30+F31+F32+F34+F36+F37+F38+F39+F40+F42+F43+F44+F45+F46+F47+F48+F49+F50+F51+F52+F54+F55+F56+F57+F58+F59+F60+F61+F62+F63+F64+F65+F66+F67+F68+F69+F70+F71+F72+F73+F74</f>
        <v>26680.5</v>
      </c>
    </row>
    <row r="77" spans="1:6" ht="12.75">
      <c r="A77" s="25"/>
      <c r="B77" s="26"/>
      <c r="C77" s="31"/>
      <c r="D77" s="31"/>
      <c r="E77" s="31"/>
      <c r="F77" s="31"/>
    </row>
    <row r="78" spans="1:6" ht="18.75">
      <c r="A78" s="25"/>
      <c r="B78" s="32" t="s">
        <v>244</v>
      </c>
      <c r="C78" s="102"/>
      <c r="D78" s="31"/>
      <c r="E78" s="31"/>
      <c r="F78" s="31"/>
    </row>
    <row r="79" spans="1:6" ht="12.75">
      <c r="A79" s="25"/>
      <c r="B79" s="26"/>
      <c r="C79" s="31"/>
      <c r="D79" s="31"/>
      <c r="E79" s="31"/>
      <c r="F79" s="31"/>
    </row>
    <row r="80" spans="1:6" ht="15.75">
      <c r="A80" s="25"/>
      <c r="B80" s="42" t="s">
        <v>245</v>
      </c>
      <c r="C80" s="31"/>
      <c r="D80" s="31"/>
      <c r="E80" s="31"/>
      <c r="F80" s="31"/>
    </row>
    <row r="81" spans="1:6" ht="15.75">
      <c r="A81" s="25"/>
      <c r="B81" s="42"/>
      <c r="C81" s="31"/>
      <c r="D81" s="31"/>
      <c r="E81" s="31"/>
      <c r="F81" s="31"/>
    </row>
    <row r="82" spans="1:6" ht="41.25" customHeight="1">
      <c r="A82" s="25" t="s">
        <v>163</v>
      </c>
      <c r="B82" s="37" t="s">
        <v>246</v>
      </c>
      <c r="C82" s="31"/>
      <c r="D82" s="31"/>
      <c r="E82" s="31"/>
      <c r="F82" s="31"/>
    </row>
    <row r="83" spans="1:6" ht="12.75">
      <c r="A83" s="25"/>
      <c r="B83" s="26" t="s">
        <v>247</v>
      </c>
      <c r="C83" s="83" t="s">
        <v>252</v>
      </c>
      <c r="D83" s="68">
        <v>30</v>
      </c>
      <c r="E83" s="68">
        <v>4</v>
      </c>
      <c r="F83" s="68">
        <f>D83*E83</f>
        <v>120</v>
      </c>
    </row>
    <row r="84" spans="1:6" ht="12.75">
      <c r="A84" s="25"/>
      <c r="B84" s="26" t="s">
        <v>248</v>
      </c>
      <c r="C84" s="83" t="s">
        <v>252</v>
      </c>
      <c r="D84" s="68">
        <v>10</v>
      </c>
      <c r="E84" s="68">
        <v>4</v>
      </c>
      <c r="F84" s="68">
        <f aca="true" t="shared" si="1" ref="F84:F90">D84*E84</f>
        <v>40</v>
      </c>
    </row>
    <row r="85" spans="1:6" ht="14.25" customHeight="1">
      <c r="A85" s="25"/>
      <c r="B85" s="37" t="s">
        <v>249</v>
      </c>
      <c r="C85" s="31" t="s">
        <v>177</v>
      </c>
      <c r="D85" s="68">
        <v>1</v>
      </c>
      <c r="E85" s="68">
        <v>400</v>
      </c>
      <c r="F85" s="68">
        <f t="shared" si="1"/>
        <v>400</v>
      </c>
    </row>
    <row r="86" spans="1:6" ht="15">
      <c r="A86" s="72"/>
      <c r="B86" s="73"/>
      <c r="C86" s="74"/>
      <c r="D86" s="74"/>
      <c r="E86" s="74"/>
      <c r="F86" s="68"/>
    </row>
    <row r="87" spans="1:6" ht="31.5" customHeight="1">
      <c r="A87" s="25" t="s">
        <v>178</v>
      </c>
      <c r="B87" s="37" t="s">
        <v>250</v>
      </c>
      <c r="C87" s="31"/>
      <c r="D87" s="31"/>
      <c r="E87" s="31"/>
      <c r="F87" s="68"/>
    </row>
    <row r="88" spans="1:6" ht="12.75">
      <c r="A88" s="25"/>
      <c r="B88" s="26" t="s">
        <v>251</v>
      </c>
      <c r="C88" s="31" t="s">
        <v>252</v>
      </c>
      <c r="D88" s="68">
        <v>30</v>
      </c>
      <c r="E88" s="68">
        <v>1.5</v>
      </c>
      <c r="F88" s="68">
        <f t="shared" si="1"/>
        <v>45</v>
      </c>
    </row>
    <row r="89" spans="1:6" ht="12.75">
      <c r="A89" s="25"/>
      <c r="B89" s="26" t="s">
        <v>253</v>
      </c>
      <c r="C89" s="31" t="s">
        <v>252</v>
      </c>
      <c r="D89" s="68">
        <v>10</v>
      </c>
      <c r="E89" s="68">
        <v>2</v>
      </c>
      <c r="F89" s="68">
        <f t="shared" si="1"/>
        <v>20</v>
      </c>
    </row>
    <row r="90" spans="1:6" ht="12.75">
      <c r="A90" s="25"/>
      <c r="B90" s="26" t="s">
        <v>254</v>
      </c>
      <c r="C90" s="31" t="s">
        <v>177</v>
      </c>
      <c r="D90" s="68">
        <v>1</v>
      </c>
      <c r="E90" s="68">
        <v>400</v>
      </c>
      <c r="F90" s="68">
        <f t="shared" si="1"/>
        <v>400</v>
      </c>
    </row>
    <row r="91" spans="1:6" ht="15">
      <c r="A91" s="72"/>
      <c r="B91" s="73"/>
      <c r="C91" s="74"/>
      <c r="D91" s="74"/>
      <c r="E91" s="74"/>
      <c r="F91" s="74"/>
    </row>
    <row r="92" spans="1:6" ht="42.75" customHeight="1">
      <c r="A92" s="25" t="s">
        <v>183</v>
      </c>
      <c r="B92" s="37" t="s">
        <v>255</v>
      </c>
      <c r="C92" s="31"/>
      <c r="D92" s="31"/>
      <c r="E92" s="31"/>
      <c r="F92" s="31"/>
    </row>
    <row r="93" spans="1:6" ht="32.25" customHeight="1">
      <c r="A93" s="25"/>
      <c r="B93" s="37" t="s">
        <v>256</v>
      </c>
      <c r="C93" s="31" t="s">
        <v>128</v>
      </c>
      <c r="D93" s="68">
        <v>2</v>
      </c>
      <c r="E93" s="68">
        <v>30</v>
      </c>
      <c r="F93" s="68">
        <f>D93*E93</f>
        <v>60</v>
      </c>
    </row>
    <row r="94" spans="1:6" ht="32.25" customHeight="1">
      <c r="A94" s="25"/>
      <c r="B94" s="37" t="s">
        <v>257</v>
      </c>
      <c r="C94" s="31" t="s">
        <v>128</v>
      </c>
      <c r="D94" s="68">
        <v>2</v>
      </c>
      <c r="E94" s="68">
        <v>120</v>
      </c>
      <c r="F94" s="68">
        <f aca="true" t="shared" si="2" ref="F94:F103">D94*E94</f>
        <v>240</v>
      </c>
    </row>
    <row r="95" spans="1:6" ht="30" customHeight="1">
      <c r="A95" s="25"/>
      <c r="B95" s="37" t="s">
        <v>258</v>
      </c>
      <c r="C95" s="31" t="s">
        <v>177</v>
      </c>
      <c r="D95" s="68">
        <v>1</v>
      </c>
      <c r="E95" s="68">
        <v>350</v>
      </c>
      <c r="F95" s="68">
        <f t="shared" si="2"/>
        <v>350</v>
      </c>
    </row>
    <row r="96" spans="1:6" ht="12.75">
      <c r="A96" s="72"/>
      <c r="B96" s="75"/>
      <c r="C96" s="103"/>
      <c r="D96" s="76"/>
      <c r="E96" s="76"/>
      <c r="F96" s="68"/>
    </row>
    <row r="97" spans="1:6" ht="33" customHeight="1">
      <c r="A97" s="25" t="s">
        <v>185</v>
      </c>
      <c r="B97" s="37" t="s">
        <v>259</v>
      </c>
      <c r="C97" s="31" t="s">
        <v>128</v>
      </c>
      <c r="D97" s="68">
        <v>1</v>
      </c>
      <c r="E97" s="68">
        <v>35</v>
      </c>
      <c r="F97" s="68">
        <f t="shared" si="2"/>
        <v>35</v>
      </c>
    </row>
    <row r="98" spans="1:6" ht="29.25" customHeight="1">
      <c r="A98" s="25" t="s">
        <v>191</v>
      </c>
      <c r="B98" s="37" t="s">
        <v>260</v>
      </c>
      <c r="C98" s="31" t="s">
        <v>128</v>
      </c>
      <c r="D98" s="68">
        <v>1</v>
      </c>
      <c r="E98" s="68">
        <v>250</v>
      </c>
      <c r="F98" s="68">
        <f t="shared" si="2"/>
        <v>250</v>
      </c>
    </row>
    <row r="99" spans="1:6" ht="30" customHeight="1">
      <c r="A99" s="25" t="s">
        <v>193</v>
      </c>
      <c r="B99" s="37" t="s">
        <v>261</v>
      </c>
      <c r="C99" s="31" t="s">
        <v>128</v>
      </c>
      <c r="D99" s="68">
        <v>4</v>
      </c>
      <c r="E99" s="68">
        <v>11</v>
      </c>
      <c r="F99" s="68">
        <f t="shared" si="2"/>
        <v>44</v>
      </c>
    </row>
    <row r="100" spans="1:6" ht="43.5" customHeight="1">
      <c r="A100" s="25" t="s">
        <v>195</v>
      </c>
      <c r="B100" s="37" t="s">
        <v>262</v>
      </c>
      <c r="C100" s="31" t="s">
        <v>234</v>
      </c>
      <c r="D100" s="68">
        <v>15</v>
      </c>
      <c r="E100" s="68">
        <v>7</v>
      </c>
      <c r="F100" s="68">
        <f t="shared" si="2"/>
        <v>105</v>
      </c>
    </row>
    <row r="101" spans="1:6" ht="29.25" customHeight="1">
      <c r="A101" s="25" t="s">
        <v>196</v>
      </c>
      <c r="B101" s="37" t="s">
        <v>263</v>
      </c>
      <c r="C101" s="31" t="s">
        <v>177</v>
      </c>
      <c r="D101" s="68">
        <v>1</v>
      </c>
      <c r="E101" s="68">
        <v>350</v>
      </c>
      <c r="F101" s="68">
        <f t="shared" si="2"/>
        <v>350</v>
      </c>
    </row>
    <row r="102" spans="1:6" ht="30" customHeight="1">
      <c r="A102" s="25" t="s">
        <v>198</v>
      </c>
      <c r="B102" s="37" t="s">
        <v>264</v>
      </c>
      <c r="C102" s="31" t="s">
        <v>177</v>
      </c>
      <c r="D102" s="68">
        <v>1</v>
      </c>
      <c r="E102" s="68">
        <v>750</v>
      </c>
      <c r="F102" s="68">
        <f t="shared" si="2"/>
        <v>750</v>
      </c>
    </row>
    <row r="103" spans="1:6" ht="12.75">
      <c r="A103" s="25" t="s">
        <v>200</v>
      </c>
      <c r="B103" s="26" t="s">
        <v>265</v>
      </c>
      <c r="C103" s="31" t="s">
        <v>177</v>
      </c>
      <c r="D103" s="68">
        <v>1</v>
      </c>
      <c r="E103" s="68">
        <v>1500</v>
      </c>
      <c r="F103" s="68">
        <f t="shared" si="2"/>
        <v>1500</v>
      </c>
    </row>
    <row r="104" spans="1:6" ht="12.75">
      <c r="A104" s="25"/>
      <c r="B104" s="26"/>
      <c r="C104" s="31"/>
      <c r="D104" s="31"/>
      <c r="E104" s="31"/>
      <c r="F104" s="31"/>
    </row>
    <row r="105" spans="1:6" ht="12.75">
      <c r="A105" s="77"/>
      <c r="B105" s="78" t="s">
        <v>266</v>
      </c>
      <c r="C105" s="79"/>
      <c r="D105" s="79"/>
      <c r="E105" s="79"/>
      <c r="F105" s="104">
        <f>F83+F84+F85+F88+F89+F90+F93+F94+F95+F97+F98+F99+F100+F101+F102+F103</f>
        <v>4709</v>
      </c>
    </row>
    <row r="106" spans="1:6" ht="12.75">
      <c r="A106" s="25"/>
      <c r="B106" s="26"/>
      <c r="C106" s="31"/>
      <c r="D106" s="31"/>
      <c r="E106" s="31"/>
      <c r="F106" s="31"/>
    </row>
    <row r="107" spans="1:6" ht="15.75">
      <c r="A107" s="25"/>
      <c r="B107" s="42" t="s">
        <v>267</v>
      </c>
      <c r="C107" s="105"/>
      <c r="D107" s="31"/>
      <c r="E107" s="31"/>
      <c r="F107" s="31"/>
    </row>
    <row r="108" spans="1:6" ht="43.5" customHeight="1">
      <c r="A108" s="25" t="s">
        <v>163</v>
      </c>
      <c r="B108" s="37" t="s">
        <v>268</v>
      </c>
      <c r="C108" s="83" t="s">
        <v>252</v>
      </c>
      <c r="D108" s="68">
        <v>30</v>
      </c>
      <c r="E108" s="68">
        <v>14</v>
      </c>
      <c r="F108" s="68">
        <f aca="true" t="shared" si="3" ref="F108:F114">D108*E108</f>
        <v>420</v>
      </c>
    </row>
    <row r="109" spans="1:6" ht="55.5" customHeight="1">
      <c r="A109" s="25" t="s">
        <v>178</v>
      </c>
      <c r="B109" s="37" t="s">
        <v>269</v>
      </c>
      <c r="C109" s="83" t="s">
        <v>252</v>
      </c>
      <c r="D109" s="68">
        <v>26</v>
      </c>
      <c r="E109" s="68">
        <v>13</v>
      </c>
      <c r="F109" s="68">
        <f t="shared" si="3"/>
        <v>338</v>
      </c>
    </row>
    <row r="110" spans="1:6" ht="74.25" customHeight="1">
      <c r="A110" s="25" t="s">
        <v>183</v>
      </c>
      <c r="B110" s="37" t="s">
        <v>270</v>
      </c>
      <c r="C110" s="31" t="s">
        <v>128</v>
      </c>
      <c r="D110" s="68">
        <v>27</v>
      </c>
      <c r="E110" s="68">
        <v>15</v>
      </c>
      <c r="F110" s="68">
        <f t="shared" si="3"/>
        <v>405</v>
      </c>
    </row>
    <row r="111" spans="1:6" ht="42" customHeight="1">
      <c r="A111" s="25" t="s">
        <v>185</v>
      </c>
      <c r="B111" s="37" t="s">
        <v>271</v>
      </c>
      <c r="C111" s="31" t="s">
        <v>128</v>
      </c>
      <c r="D111" s="68">
        <v>6</v>
      </c>
      <c r="E111" s="68">
        <v>15</v>
      </c>
      <c r="F111" s="68">
        <f t="shared" si="3"/>
        <v>90</v>
      </c>
    </row>
    <row r="112" spans="1:6" ht="12.75">
      <c r="A112" s="25" t="s">
        <v>191</v>
      </c>
      <c r="B112" s="26" t="s">
        <v>272</v>
      </c>
      <c r="C112" s="31" t="s">
        <v>177</v>
      </c>
      <c r="D112" s="68">
        <v>1</v>
      </c>
      <c r="E112" s="68">
        <v>350</v>
      </c>
      <c r="F112" s="68">
        <f t="shared" si="3"/>
        <v>350</v>
      </c>
    </row>
    <row r="113" spans="1:6" ht="32.25" customHeight="1">
      <c r="A113" s="25" t="s">
        <v>193</v>
      </c>
      <c r="B113" s="37" t="s">
        <v>273</v>
      </c>
      <c r="C113" s="31" t="s">
        <v>177</v>
      </c>
      <c r="D113" s="68">
        <v>1</v>
      </c>
      <c r="E113" s="68">
        <v>1500</v>
      </c>
      <c r="F113" s="68">
        <f t="shared" si="3"/>
        <v>1500</v>
      </c>
    </row>
    <row r="114" spans="1:6" ht="38.25">
      <c r="A114" s="117" t="s">
        <v>195</v>
      </c>
      <c r="B114" s="116" t="s">
        <v>319</v>
      </c>
      <c r="C114" s="121" t="s">
        <v>177</v>
      </c>
      <c r="D114" s="122">
        <v>1</v>
      </c>
      <c r="E114" s="122">
        <v>4500</v>
      </c>
      <c r="F114" s="122">
        <f t="shared" si="3"/>
        <v>4500</v>
      </c>
    </row>
    <row r="115" spans="1:6" ht="15">
      <c r="A115" s="117"/>
      <c r="B115" s="118"/>
      <c r="C115" s="119"/>
      <c r="D115" s="120"/>
      <c r="E115" s="121"/>
      <c r="F115" s="121"/>
    </row>
    <row r="116" spans="1:6" ht="12.75">
      <c r="A116" s="25"/>
      <c r="B116" s="118"/>
      <c r="C116" s="121"/>
      <c r="D116" s="121"/>
      <c r="E116" s="121"/>
      <c r="F116" s="121"/>
    </row>
    <row r="117" spans="1:6" ht="12.75">
      <c r="A117" s="69"/>
      <c r="B117" s="78" t="s">
        <v>67</v>
      </c>
      <c r="C117" s="71"/>
      <c r="D117" s="71"/>
      <c r="E117" s="71"/>
      <c r="F117" s="101">
        <f>SUM(F108:F114)</f>
        <v>7603</v>
      </c>
    </row>
    <row r="118" spans="1:6" ht="12.75">
      <c r="A118" s="25"/>
      <c r="B118" s="26"/>
      <c r="C118" s="31"/>
      <c r="D118" s="31"/>
      <c r="E118" s="31"/>
      <c r="F118" s="31"/>
    </row>
    <row r="119" spans="1:6" ht="12.75">
      <c r="A119" s="25"/>
      <c r="B119" s="26"/>
      <c r="C119" s="31"/>
      <c r="D119" s="31"/>
      <c r="E119" s="31"/>
      <c r="F119" s="31"/>
    </row>
    <row r="120" spans="1:6" ht="12.75">
      <c r="A120" s="69"/>
      <c r="B120" s="106" t="s">
        <v>68</v>
      </c>
      <c r="C120" s="71"/>
      <c r="D120" s="71"/>
      <c r="E120" s="71"/>
      <c r="F120" s="101">
        <f>F76+F105+F117</f>
        <v>38992.5</v>
      </c>
    </row>
  </sheetData>
  <sheetProtection/>
  <mergeCells count="4">
    <mergeCell ref="B2:F2"/>
    <mergeCell ref="B3:F3"/>
    <mergeCell ref="B7:F7"/>
    <mergeCell ref="B8: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47"/>
  <sheetViews>
    <sheetView view="pageBreakPreview" zoomScaleSheetLayoutView="100" zoomScalePageLayoutView="0" workbookViewId="0" topLeftCell="A130">
      <selection activeCell="F140" sqref="F140"/>
    </sheetView>
  </sheetViews>
  <sheetFormatPr defaultColWidth="10.7109375" defaultRowHeight="12.75"/>
  <cols>
    <col min="1" max="1" width="6.7109375" style="7" customWidth="1"/>
    <col min="2" max="2" width="40.7109375" style="1" customWidth="1"/>
    <col min="3" max="3" width="5.7109375" style="8" customWidth="1"/>
    <col min="4" max="5" width="10.7109375" style="4" customWidth="1"/>
    <col min="6" max="6" width="13.7109375" style="8" customWidth="1"/>
    <col min="7" max="16384" width="10.7109375" style="1" customWidth="1"/>
  </cols>
  <sheetData>
    <row r="1" spans="1:6" ht="61.5" customHeight="1">
      <c r="A1" s="131" t="s">
        <v>274</v>
      </c>
      <c r="B1" s="132"/>
      <c r="C1" s="132"/>
      <c r="D1" s="132"/>
      <c r="E1" s="132"/>
      <c r="F1" s="132"/>
    </row>
    <row r="2" spans="1:6" ht="12.75">
      <c r="A2" s="43"/>
      <c r="B2" s="44"/>
      <c r="C2" s="44"/>
      <c r="D2" s="44"/>
      <c r="E2" s="44"/>
      <c r="F2" s="44"/>
    </row>
    <row r="3" spans="1:2" ht="12.75">
      <c r="A3" s="10"/>
      <c r="B3" s="11" t="s">
        <v>275</v>
      </c>
    </row>
    <row r="4" ht="18">
      <c r="B4" s="45"/>
    </row>
    <row r="5" spans="1:2" ht="12.75">
      <c r="A5" s="10"/>
      <c r="B5" s="11" t="s">
        <v>276</v>
      </c>
    </row>
    <row r="6" spans="1:2" ht="12.75">
      <c r="A6" s="10"/>
      <c r="B6" s="11"/>
    </row>
    <row r="7" spans="1:6" ht="183" customHeight="1">
      <c r="A7" s="56" t="s">
        <v>163</v>
      </c>
      <c r="B7" s="66" t="s">
        <v>277</v>
      </c>
      <c r="C7" s="22"/>
      <c r="D7" s="55"/>
      <c r="E7" s="55"/>
      <c r="F7" s="22"/>
    </row>
    <row r="8" spans="1:6" ht="12.75">
      <c r="A8" s="80" t="s">
        <v>278</v>
      </c>
      <c r="B8" s="81" t="s">
        <v>279</v>
      </c>
      <c r="C8" s="82"/>
      <c r="D8" s="55"/>
      <c r="E8" s="55"/>
      <c r="F8" s="22"/>
    </row>
    <row r="9" spans="1:6" ht="12.75">
      <c r="A9" s="56"/>
      <c r="B9" s="81" t="s">
        <v>280</v>
      </c>
      <c r="C9" s="82"/>
      <c r="D9" s="55"/>
      <c r="E9" s="55"/>
      <c r="F9" s="22"/>
    </row>
    <row r="10" spans="1:6" ht="12.75">
      <c r="A10" s="56"/>
      <c r="B10" s="62" t="s">
        <v>281</v>
      </c>
      <c r="C10" s="83" t="s">
        <v>282</v>
      </c>
      <c r="D10" s="55">
        <v>18</v>
      </c>
      <c r="E10" s="55">
        <v>75</v>
      </c>
      <c r="F10" s="22">
        <f>D10*E10</f>
        <v>1350</v>
      </c>
    </row>
    <row r="11" spans="1:6" ht="12.75">
      <c r="A11" s="56"/>
      <c r="B11" s="62" t="s">
        <v>283</v>
      </c>
      <c r="C11" s="83" t="s">
        <v>282</v>
      </c>
      <c r="D11" s="55">
        <v>6</v>
      </c>
      <c r="E11" s="55">
        <v>70</v>
      </c>
      <c r="F11" s="22">
        <f aca="true" t="shared" si="0" ref="F11:F48">D11*E11</f>
        <v>420</v>
      </c>
    </row>
    <row r="12" spans="1:6" ht="12.75">
      <c r="A12" s="56"/>
      <c r="B12" s="62" t="s">
        <v>284</v>
      </c>
      <c r="C12" s="83" t="s">
        <v>282</v>
      </c>
      <c r="D12" s="55">
        <v>42</v>
      </c>
      <c r="E12" s="55">
        <v>65</v>
      </c>
      <c r="F12" s="22">
        <f t="shared" si="0"/>
        <v>2730</v>
      </c>
    </row>
    <row r="13" spans="1:6" ht="12.75">
      <c r="A13" s="56"/>
      <c r="B13" s="62" t="s">
        <v>285</v>
      </c>
      <c r="C13" s="83" t="s">
        <v>282</v>
      </c>
      <c r="D13" s="55">
        <v>24</v>
      </c>
      <c r="E13" s="55">
        <v>60</v>
      </c>
      <c r="F13" s="22">
        <f t="shared" si="0"/>
        <v>1440</v>
      </c>
    </row>
    <row r="14" spans="1:6" ht="38.25">
      <c r="A14" s="56"/>
      <c r="B14" s="81" t="s">
        <v>286</v>
      </c>
      <c r="C14" s="82"/>
      <c r="D14" s="55"/>
      <c r="E14" s="55"/>
      <c r="F14" s="22"/>
    </row>
    <row r="15" spans="1:6" ht="12.75">
      <c r="A15" s="56"/>
      <c r="B15" s="62" t="s">
        <v>283</v>
      </c>
      <c r="C15" s="83" t="s">
        <v>282</v>
      </c>
      <c r="D15" s="55">
        <v>6</v>
      </c>
      <c r="E15" s="55">
        <v>110</v>
      </c>
      <c r="F15" s="22">
        <f t="shared" si="0"/>
        <v>660</v>
      </c>
    </row>
    <row r="16" spans="1:6" ht="12.75">
      <c r="A16" s="56"/>
      <c r="B16" s="62" t="s">
        <v>285</v>
      </c>
      <c r="C16" s="83" t="s">
        <v>282</v>
      </c>
      <c r="D16" s="55">
        <v>6</v>
      </c>
      <c r="E16" s="55">
        <v>100</v>
      </c>
      <c r="F16" s="22">
        <f t="shared" si="0"/>
        <v>600</v>
      </c>
    </row>
    <row r="17" spans="1:6" ht="12.75">
      <c r="A17" s="56"/>
      <c r="B17" s="81" t="s">
        <v>287</v>
      </c>
      <c r="C17" s="82"/>
      <c r="D17" s="55"/>
      <c r="E17" s="55"/>
      <c r="F17" s="22"/>
    </row>
    <row r="18" spans="1:6" ht="12.75">
      <c r="A18" s="56"/>
      <c r="B18" s="62" t="s">
        <v>284</v>
      </c>
      <c r="C18" s="83" t="s">
        <v>282</v>
      </c>
      <c r="D18" s="55">
        <v>12</v>
      </c>
      <c r="E18" s="55">
        <v>65</v>
      </c>
      <c r="F18" s="22">
        <f t="shared" si="0"/>
        <v>780</v>
      </c>
    </row>
    <row r="19" spans="1:6" ht="12.75">
      <c r="A19" s="56"/>
      <c r="B19" s="62" t="s">
        <v>285</v>
      </c>
      <c r="C19" s="83" t="s">
        <v>282</v>
      </c>
      <c r="D19" s="55">
        <v>24</v>
      </c>
      <c r="E19" s="55">
        <v>60</v>
      </c>
      <c r="F19" s="22">
        <f t="shared" si="0"/>
        <v>1440</v>
      </c>
    </row>
    <row r="20" spans="1:6" ht="12.75">
      <c r="A20" s="56"/>
      <c r="B20" s="62" t="s">
        <v>283</v>
      </c>
      <c r="C20" s="83" t="s">
        <v>282</v>
      </c>
      <c r="D20" s="55">
        <v>6</v>
      </c>
      <c r="E20" s="55">
        <v>70</v>
      </c>
      <c r="F20" s="22">
        <f t="shared" si="0"/>
        <v>420</v>
      </c>
    </row>
    <row r="21" spans="1:6" ht="12.75">
      <c r="A21" s="56"/>
      <c r="B21" s="62"/>
      <c r="C21" s="83"/>
      <c r="D21" s="55"/>
      <c r="E21" s="55"/>
      <c r="F21" s="22"/>
    </row>
    <row r="22" spans="1:6" ht="12.75">
      <c r="A22" s="80" t="s">
        <v>288</v>
      </c>
      <c r="B22" s="81" t="s">
        <v>289</v>
      </c>
      <c r="C22" s="82"/>
      <c r="D22" s="55"/>
      <c r="E22" s="55"/>
      <c r="F22" s="22"/>
    </row>
    <row r="23" spans="1:6" ht="12.75">
      <c r="A23" s="65" t="s">
        <v>290</v>
      </c>
      <c r="B23" s="63" t="s">
        <v>291</v>
      </c>
      <c r="C23" s="82"/>
      <c r="D23" s="55"/>
      <c r="E23" s="55"/>
      <c r="F23" s="22"/>
    </row>
    <row r="24" spans="1:6" ht="12.75">
      <c r="A24" s="56"/>
      <c r="B24" s="62" t="s">
        <v>292</v>
      </c>
      <c r="C24" s="83" t="s">
        <v>128</v>
      </c>
      <c r="D24" s="55">
        <v>1</v>
      </c>
      <c r="E24" s="55">
        <v>140</v>
      </c>
      <c r="F24" s="22">
        <f t="shared" si="0"/>
        <v>140</v>
      </c>
    </row>
    <row r="25" spans="1:6" ht="12.75">
      <c r="A25" s="56"/>
      <c r="B25" s="62" t="s">
        <v>293</v>
      </c>
      <c r="C25" s="83" t="s">
        <v>128</v>
      </c>
      <c r="D25" s="55">
        <v>1</v>
      </c>
      <c r="E25" s="55">
        <v>105</v>
      </c>
      <c r="F25" s="22">
        <f t="shared" si="0"/>
        <v>105</v>
      </c>
    </row>
    <row r="26" spans="1:6" ht="12.75">
      <c r="A26" s="56"/>
      <c r="B26" s="62" t="s">
        <v>294</v>
      </c>
      <c r="C26" s="83" t="s">
        <v>128</v>
      </c>
      <c r="D26" s="55">
        <v>1</v>
      </c>
      <c r="E26" s="55">
        <v>125</v>
      </c>
      <c r="F26" s="22">
        <f t="shared" si="0"/>
        <v>125</v>
      </c>
    </row>
    <row r="27" spans="1:6" ht="12.75">
      <c r="A27" s="56"/>
      <c r="B27" s="62" t="s">
        <v>295</v>
      </c>
      <c r="C27" s="83" t="s">
        <v>128</v>
      </c>
      <c r="D27" s="55">
        <v>1</v>
      </c>
      <c r="E27" s="55">
        <v>80</v>
      </c>
      <c r="F27" s="22">
        <f t="shared" si="0"/>
        <v>80</v>
      </c>
    </row>
    <row r="28" spans="1:6" ht="12.75">
      <c r="A28" s="56"/>
      <c r="B28" s="62" t="s">
        <v>296</v>
      </c>
      <c r="C28" s="83" t="s">
        <v>128</v>
      </c>
      <c r="D28" s="55">
        <v>1</v>
      </c>
      <c r="E28" s="55">
        <v>180</v>
      </c>
      <c r="F28" s="22">
        <f t="shared" si="0"/>
        <v>180</v>
      </c>
    </row>
    <row r="29" spans="1:6" ht="12.75">
      <c r="A29" s="56"/>
      <c r="B29" s="62" t="s">
        <v>297</v>
      </c>
      <c r="C29" s="83" t="s">
        <v>128</v>
      </c>
      <c r="D29" s="55">
        <v>1</v>
      </c>
      <c r="E29" s="55">
        <v>60</v>
      </c>
      <c r="F29" s="22">
        <f t="shared" si="0"/>
        <v>60</v>
      </c>
    </row>
    <row r="30" spans="1:6" ht="51">
      <c r="A30" s="65" t="s">
        <v>298</v>
      </c>
      <c r="B30" s="63" t="s">
        <v>299</v>
      </c>
      <c r="C30" s="82"/>
      <c r="D30" s="55"/>
      <c r="E30" s="55"/>
      <c r="F30" s="22"/>
    </row>
    <row r="31" spans="1:6" ht="12.75">
      <c r="A31" s="56"/>
      <c r="B31" s="62" t="s">
        <v>300</v>
      </c>
      <c r="C31" s="83" t="s">
        <v>128</v>
      </c>
      <c r="D31" s="55">
        <v>1</v>
      </c>
      <c r="E31" s="55">
        <v>120</v>
      </c>
      <c r="F31" s="22">
        <f t="shared" si="0"/>
        <v>120</v>
      </c>
    </row>
    <row r="32" spans="1:6" ht="42.75" customHeight="1">
      <c r="A32" s="65" t="s">
        <v>301</v>
      </c>
      <c r="B32" s="63" t="s">
        <v>302</v>
      </c>
      <c r="C32" s="82"/>
      <c r="D32" s="55"/>
      <c r="E32" s="55"/>
      <c r="F32" s="22"/>
    </row>
    <row r="33" spans="1:6" ht="12.75">
      <c r="A33" s="56"/>
      <c r="B33" s="62" t="s">
        <v>303</v>
      </c>
      <c r="C33" s="83" t="s">
        <v>128</v>
      </c>
      <c r="D33" s="55">
        <v>2</v>
      </c>
      <c r="E33" s="55">
        <v>60</v>
      </c>
      <c r="F33" s="22">
        <f t="shared" si="0"/>
        <v>120</v>
      </c>
    </row>
    <row r="34" spans="1:6" ht="12.75">
      <c r="A34" s="56"/>
      <c r="B34" s="62" t="s">
        <v>304</v>
      </c>
      <c r="C34" s="83" t="s">
        <v>128</v>
      </c>
      <c r="D34" s="55">
        <v>1</v>
      </c>
      <c r="E34" s="55">
        <v>60</v>
      </c>
      <c r="F34" s="22">
        <f t="shared" si="0"/>
        <v>60</v>
      </c>
    </row>
    <row r="35" spans="1:6" ht="12.75">
      <c r="A35" s="56"/>
      <c r="B35" s="62" t="s">
        <v>305</v>
      </c>
      <c r="C35" s="83" t="s">
        <v>128</v>
      </c>
      <c r="D35" s="55">
        <v>1</v>
      </c>
      <c r="E35" s="55">
        <v>70</v>
      </c>
      <c r="F35" s="22">
        <f t="shared" si="0"/>
        <v>70</v>
      </c>
    </row>
    <row r="36" spans="1:6" ht="12.75">
      <c r="A36" s="56"/>
      <c r="B36" s="62" t="s">
        <v>306</v>
      </c>
      <c r="C36" s="83" t="s">
        <v>128</v>
      </c>
      <c r="D36" s="55">
        <v>1</v>
      </c>
      <c r="E36" s="55">
        <v>75</v>
      </c>
      <c r="F36" s="22">
        <f t="shared" si="0"/>
        <v>75</v>
      </c>
    </row>
    <row r="37" spans="1:6" ht="63.75">
      <c r="A37" s="65" t="s">
        <v>307</v>
      </c>
      <c r="B37" s="63" t="s">
        <v>308</v>
      </c>
      <c r="C37" s="82"/>
      <c r="D37" s="55"/>
      <c r="E37" s="55"/>
      <c r="F37" s="22"/>
    </row>
    <row r="38" spans="1:6" ht="12.75">
      <c r="A38" s="56"/>
      <c r="B38" s="62" t="s">
        <v>309</v>
      </c>
      <c r="C38" s="83" t="s">
        <v>128</v>
      </c>
      <c r="D38" s="55">
        <v>2</v>
      </c>
      <c r="E38" s="55">
        <v>200</v>
      </c>
      <c r="F38" s="22">
        <f t="shared" si="0"/>
        <v>400</v>
      </c>
    </row>
    <row r="39" spans="1:6" ht="12.75">
      <c r="A39" s="56"/>
      <c r="B39" s="62" t="s">
        <v>310</v>
      </c>
      <c r="C39" s="83" t="s">
        <v>128</v>
      </c>
      <c r="D39" s="55">
        <v>1</v>
      </c>
      <c r="E39" s="55">
        <v>600</v>
      </c>
      <c r="F39" s="22">
        <f t="shared" si="0"/>
        <v>600</v>
      </c>
    </row>
    <row r="40" spans="1:6" ht="12.75">
      <c r="A40" s="56"/>
      <c r="B40" s="62"/>
      <c r="C40" s="83"/>
      <c r="D40" s="55"/>
      <c r="E40" s="55"/>
      <c r="F40" s="22"/>
    </row>
    <row r="41" spans="1:6" ht="38.25">
      <c r="A41" s="65" t="s">
        <v>311</v>
      </c>
      <c r="B41" s="63" t="s">
        <v>312</v>
      </c>
      <c r="C41" s="82"/>
      <c r="D41" s="55"/>
      <c r="E41" s="55"/>
      <c r="F41" s="22"/>
    </row>
    <row r="42" spans="1:6" ht="12.75">
      <c r="A42" s="56"/>
      <c r="B42" s="62" t="s">
        <v>313</v>
      </c>
      <c r="C42" s="83" t="s">
        <v>128</v>
      </c>
      <c r="D42" s="55">
        <v>3</v>
      </c>
      <c r="E42" s="55">
        <v>140</v>
      </c>
      <c r="F42" s="22">
        <f t="shared" si="0"/>
        <v>420</v>
      </c>
    </row>
    <row r="43" spans="1:6" ht="63.75">
      <c r="A43" s="65" t="s">
        <v>178</v>
      </c>
      <c r="B43" s="63" t="s">
        <v>0</v>
      </c>
      <c r="C43" s="82"/>
      <c r="D43" s="55"/>
      <c r="E43" s="55"/>
      <c r="F43" s="22"/>
    </row>
    <row r="44" spans="1:6" ht="12.75">
      <c r="A44" s="56"/>
      <c r="B44" s="62" t="s">
        <v>1</v>
      </c>
      <c r="C44" s="83" t="s">
        <v>128</v>
      </c>
      <c r="D44" s="55">
        <v>3</v>
      </c>
      <c r="E44" s="55">
        <v>650</v>
      </c>
      <c r="F44" s="22">
        <f t="shared" si="0"/>
        <v>1950</v>
      </c>
    </row>
    <row r="45" spans="1:6" ht="51">
      <c r="A45" s="65" t="s">
        <v>183</v>
      </c>
      <c r="B45" s="63" t="s">
        <v>2</v>
      </c>
      <c r="C45" s="82"/>
      <c r="D45" s="55"/>
      <c r="E45" s="55"/>
      <c r="F45" s="22"/>
    </row>
    <row r="46" spans="1:6" ht="12.75">
      <c r="A46" s="56"/>
      <c r="B46" s="62"/>
      <c r="C46" s="83" t="s">
        <v>177</v>
      </c>
      <c r="D46" s="55">
        <v>1</v>
      </c>
      <c r="E46" s="55">
        <v>1300</v>
      </c>
      <c r="F46" s="22">
        <f t="shared" si="0"/>
        <v>1300</v>
      </c>
    </row>
    <row r="47" spans="1:6" ht="38.25">
      <c r="A47" s="65" t="s">
        <v>185</v>
      </c>
      <c r="B47" s="63" t="s">
        <v>3</v>
      </c>
      <c r="C47" s="82"/>
      <c r="D47" s="55"/>
      <c r="E47" s="55"/>
      <c r="F47" s="22"/>
    </row>
    <row r="48" spans="1:6" ht="12.75">
      <c r="A48" s="46"/>
      <c r="B48" s="21"/>
      <c r="C48" s="47" t="s">
        <v>177</v>
      </c>
      <c r="D48" s="20">
        <v>1</v>
      </c>
      <c r="E48" s="20">
        <v>200</v>
      </c>
      <c r="F48" s="19">
        <f t="shared" si="0"/>
        <v>200</v>
      </c>
    </row>
    <row r="49" spans="1:6" ht="15" customHeight="1">
      <c r="A49" s="84"/>
      <c r="B49" s="85" t="s">
        <v>4</v>
      </c>
      <c r="C49" s="86"/>
      <c r="D49" s="87"/>
      <c r="E49" s="87"/>
      <c r="F49" s="57">
        <f>F10+F11+F12+F13+F14+F15+F16+F17+F18+F19+F20+F24+F25+F26+F27+F28+F29+F31+F33+F34+F35+F36+F38+F39+F42+F44+F46+F48</f>
        <v>15845</v>
      </c>
    </row>
    <row r="50" spans="1:6" ht="15" customHeight="1">
      <c r="A50" s="13"/>
      <c r="B50" s="14"/>
      <c r="F50" s="15"/>
    </row>
    <row r="51" spans="1:6" ht="12.75">
      <c r="A51" s="43"/>
      <c r="B51" s="44"/>
      <c r="C51" s="44"/>
      <c r="D51" s="44"/>
      <c r="E51" s="44"/>
      <c r="F51" s="44"/>
    </row>
    <row r="52" spans="1:2" ht="12.75">
      <c r="A52" s="10"/>
      <c r="B52" s="11" t="s">
        <v>5</v>
      </c>
    </row>
    <row r="53" spans="1:2" ht="12.75">
      <c r="A53" s="10"/>
      <c r="B53" s="11"/>
    </row>
    <row r="54" spans="1:6" ht="76.5">
      <c r="A54" s="56" t="s">
        <v>163</v>
      </c>
      <c r="B54" s="66" t="s">
        <v>6</v>
      </c>
      <c r="C54" s="22"/>
      <c r="D54" s="55"/>
      <c r="E54" s="55"/>
      <c r="F54" s="22"/>
    </row>
    <row r="55" spans="1:6" ht="14.25">
      <c r="A55" s="56"/>
      <c r="B55" s="64"/>
      <c r="C55" s="22" t="s">
        <v>114</v>
      </c>
      <c r="D55" s="55">
        <v>4.8</v>
      </c>
      <c r="E55" s="55">
        <v>30</v>
      </c>
      <c r="F55" s="22">
        <f>D55*E55</f>
        <v>144</v>
      </c>
    </row>
    <row r="56" spans="1:6" ht="63.75">
      <c r="A56" s="56" t="s">
        <v>178</v>
      </c>
      <c r="B56" s="66" t="s">
        <v>7</v>
      </c>
      <c r="C56" s="22"/>
      <c r="D56" s="55"/>
      <c r="E56" s="55"/>
      <c r="F56" s="22"/>
    </row>
    <row r="57" spans="1:6" ht="14.25">
      <c r="A57" s="56"/>
      <c r="B57" s="64"/>
      <c r="C57" s="22" t="s">
        <v>114</v>
      </c>
      <c r="D57" s="55">
        <v>3.6</v>
      </c>
      <c r="E57" s="55">
        <v>40</v>
      </c>
      <c r="F57" s="22">
        <f>D57*E57</f>
        <v>144</v>
      </c>
    </row>
    <row r="58" spans="1:6" ht="63.75">
      <c r="A58" s="56" t="s">
        <v>183</v>
      </c>
      <c r="B58" s="66" t="s">
        <v>8</v>
      </c>
      <c r="C58" s="22"/>
      <c r="D58" s="55"/>
      <c r="E58" s="55"/>
      <c r="F58" s="22"/>
    </row>
    <row r="59" spans="1:6" ht="14.25">
      <c r="A59" s="56"/>
      <c r="B59" s="64"/>
      <c r="C59" s="22" t="s">
        <v>114</v>
      </c>
      <c r="D59" s="55">
        <v>1.2</v>
      </c>
      <c r="E59" s="55">
        <v>30</v>
      </c>
      <c r="F59" s="22">
        <f>D59*E59</f>
        <v>36</v>
      </c>
    </row>
    <row r="60" spans="1:6" ht="127.5">
      <c r="A60" s="56" t="s">
        <v>185</v>
      </c>
      <c r="B60" s="66" t="s">
        <v>9</v>
      </c>
      <c r="C60" s="22"/>
      <c r="D60" s="55"/>
      <c r="E60" s="55"/>
      <c r="F60" s="22"/>
    </row>
    <row r="61" spans="1:6" ht="12.75">
      <c r="A61" s="56"/>
      <c r="B61" s="64" t="s">
        <v>10</v>
      </c>
      <c r="C61" s="22" t="s">
        <v>128</v>
      </c>
      <c r="D61" s="55">
        <v>1</v>
      </c>
      <c r="E61" s="55">
        <v>2800</v>
      </c>
      <c r="F61" s="22">
        <f>D61*E61</f>
        <v>2800</v>
      </c>
    </row>
    <row r="62" spans="1:6" ht="12.75">
      <c r="A62" s="84"/>
      <c r="B62" s="85" t="s">
        <v>11</v>
      </c>
      <c r="C62" s="86"/>
      <c r="D62" s="87"/>
      <c r="E62" s="87"/>
      <c r="F62" s="57">
        <f>F55+F57+F59+F61</f>
        <v>3124</v>
      </c>
    </row>
    <row r="63" spans="1:6" ht="12.75">
      <c r="A63" s="43"/>
      <c r="B63" s="44"/>
      <c r="C63" s="44"/>
      <c r="D63" s="44"/>
      <c r="E63" s="44"/>
      <c r="F63" s="44"/>
    </row>
    <row r="64" spans="1:2" ht="12.75">
      <c r="A64" s="10"/>
      <c r="B64" s="11" t="s">
        <v>12</v>
      </c>
    </row>
    <row r="65" ht="18">
      <c r="B65" s="45"/>
    </row>
    <row r="66" spans="1:6" ht="12.75">
      <c r="A66" s="88"/>
      <c r="B66" s="89" t="s">
        <v>13</v>
      </c>
      <c r="C66" s="22"/>
      <c r="D66" s="55"/>
      <c r="E66" s="55"/>
      <c r="F66" s="22"/>
    </row>
    <row r="67" spans="1:6" ht="12.75">
      <c r="A67" s="88"/>
      <c r="B67" s="89"/>
      <c r="C67" s="22"/>
      <c r="D67" s="55"/>
      <c r="E67" s="55"/>
      <c r="F67" s="22"/>
    </row>
    <row r="68" spans="1:6" ht="127.5">
      <c r="A68" s="56" t="s">
        <v>163</v>
      </c>
      <c r="B68" s="66" t="s">
        <v>14</v>
      </c>
      <c r="C68" s="22"/>
      <c r="D68" s="55"/>
      <c r="E68" s="55"/>
      <c r="F68" s="22"/>
    </row>
    <row r="69" spans="1:6" ht="12.75">
      <c r="A69" s="80" t="s">
        <v>278</v>
      </c>
      <c r="B69" s="81" t="s">
        <v>15</v>
      </c>
      <c r="C69" s="82"/>
      <c r="D69" s="55"/>
      <c r="E69" s="55"/>
      <c r="F69" s="22"/>
    </row>
    <row r="70" spans="1:6" ht="38.25">
      <c r="A70" s="56"/>
      <c r="B70" s="63" t="s">
        <v>16</v>
      </c>
      <c r="C70" s="82"/>
      <c r="D70" s="55"/>
      <c r="E70" s="55"/>
      <c r="F70" s="22"/>
    </row>
    <row r="71" spans="1:6" ht="12.75">
      <c r="A71" s="56"/>
      <c r="B71" s="62" t="s">
        <v>17</v>
      </c>
      <c r="C71" s="83" t="s">
        <v>282</v>
      </c>
      <c r="D71" s="55">
        <v>12</v>
      </c>
      <c r="E71" s="55">
        <v>90</v>
      </c>
      <c r="F71" s="22">
        <f>D71*E71</f>
        <v>1080</v>
      </c>
    </row>
    <row r="72" spans="1:6" ht="12.75">
      <c r="A72" s="56"/>
      <c r="B72" s="62" t="s">
        <v>18</v>
      </c>
      <c r="C72" s="83" t="s">
        <v>282</v>
      </c>
      <c r="D72" s="55">
        <v>38</v>
      </c>
      <c r="E72" s="55">
        <v>65</v>
      </c>
      <c r="F72" s="22">
        <f aca="true" t="shared" si="1" ref="F72:F93">D72*E72</f>
        <v>2470</v>
      </c>
    </row>
    <row r="73" spans="1:6" ht="25.5">
      <c r="A73" s="56"/>
      <c r="B73" s="63" t="s">
        <v>19</v>
      </c>
      <c r="C73" s="82"/>
      <c r="D73" s="55"/>
      <c r="E73" s="55"/>
      <c r="F73" s="22"/>
    </row>
    <row r="74" spans="1:6" ht="12.75">
      <c r="A74" s="56"/>
      <c r="B74" s="62" t="s">
        <v>20</v>
      </c>
      <c r="C74" s="83" t="s">
        <v>282</v>
      </c>
      <c r="D74" s="55">
        <v>15</v>
      </c>
      <c r="E74" s="55">
        <v>47</v>
      </c>
      <c r="F74" s="22">
        <f t="shared" si="1"/>
        <v>705</v>
      </c>
    </row>
    <row r="75" spans="1:6" ht="12.75">
      <c r="A75" s="56"/>
      <c r="B75" s="62" t="s">
        <v>21</v>
      </c>
      <c r="C75" s="83" t="s">
        <v>282</v>
      </c>
      <c r="D75" s="55">
        <v>6</v>
      </c>
      <c r="E75" s="55">
        <v>41</v>
      </c>
      <c r="F75" s="22">
        <f t="shared" si="1"/>
        <v>246</v>
      </c>
    </row>
    <row r="76" spans="1:6" ht="12.75">
      <c r="A76" s="56"/>
      <c r="B76" s="62" t="s">
        <v>22</v>
      </c>
      <c r="C76" s="83" t="s">
        <v>128</v>
      </c>
      <c r="D76" s="55">
        <v>3</v>
      </c>
      <c r="E76" s="55">
        <v>50</v>
      </c>
      <c r="F76" s="22">
        <f t="shared" si="1"/>
        <v>150</v>
      </c>
    </row>
    <row r="77" spans="1:6" ht="12.75">
      <c r="A77" s="56"/>
      <c r="B77" s="62" t="s">
        <v>23</v>
      </c>
      <c r="C77" s="83" t="s">
        <v>128</v>
      </c>
      <c r="D77" s="55">
        <v>1</v>
      </c>
      <c r="E77" s="55">
        <v>45</v>
      </c>
      <c r="F77" s="22">
        <f t="shared" si="1"/>
        <v>45</v>
      </c>
    </row>
    <row r="78" spans="1:6" ht="63.75">
      <c r="A78" s="56" t="s">
        <v>178</v>
      </c>
      <c r="B78" s="66" t="s">
        <v>24</v>
      </c>
      <c r="C78" s="22"/>
      <c r="D78" s="55"/>
      <c r="E78" s="55"/>
      <c r="F78" s="22"/>
    </row>
    <row r="79" spans="1:6" ht="12.75">
      <c r="A79" s="56"/>
      <c r="B79" s="62" t="s">
        <v>25</v>
      </c>
      <c r="C79" s="83" t="s">
        <v>282</v>
      </c>
      <c r="D79" s="55">
        <v>8</v>
      </c>
      <c r="E79" s="55">
        <v>47</v>
      </c>
      <c r="F79" s="22">
        <f t="shared" si="1"/>
        <v>376</v>
      </c>
    </row>
    <row r="80" spans="1:6" ht="12.75">
      <c r="A80" s="56"/>
      <c r="B80" s="62" t="s">
        <v>26</v>
      </c>
      <c r="C80" s="83" t="s">
        <v>282</v>
      </c>
      <c r="D80" s="55">
        <v>10</v>
      </c>
      <c r="E80" s="55">
        <v>41</v>
      </c>
      <c r="F80" s="22">
        <f t="shared" si="1"/>
        <v>410</v>
      </c>
    </row>
    <row r="81" spans="1:6" ht="12.75">
      <c r="A81" s="56"/>
      <c r="B81" s="62" t="s">
        <v>27</v>
      </c>
      <c r="C81" s="83" t="s">
        <v>282</v>
      </c>
      <c r="D81" s="55">
        <v>6</v>
      </c>
      <c r="E81" s="55">
        <v>38</v>
      </c>
      <c r="F81" s="22">
        <f t="shared" si="1"/>
        <v>228</v>
      </c>
    </row>
    <row r="82" spans="1:6" ht="51">
      <c r="A82" s="56" t="s">
        <v>183</v>
      </c>
      <c r="B82" s="66" t="s">
        <v>28</v>
      </c>
      <c r="C82" s="22"/>
      <c r="D82" s="55"/>
      <c r="E82" s="55"/>
      <c r="F82" s="22"/>
    </row>
    <row r="83" spans="1:6" ht="12.75">
      <c r="A83" s="56"/>
      <c r="B83" s="62" t="s">
        <v>29</v>
      </c>
      <c r="C83" s="83" t="s">
        <v>128</v>
      </c>
      <c r="D83" s="55">
        <v>3</v>
      </c>
      <c r="E83" s="55">
        <v>350</v>
      </c>
      <c r="F83" s="22">
        <f t="shared" si="1"/>
        <v>1050</v>
      </c>
    </row>
    <row r="84" spans="1:6" ht="25.5">
      <c r="A84" s="56" t="s">
        <v>185</v>
      </c>
      <c r="B84" s="66" t="s">
        <v>30</v>
      </c>
      <c r="C84" s="22"/>
      <c r="D84" s="55"/>
      <c r="E84" s="55"/>
      <c r="F84" s="22"/>
    </row>
    <row r="85" spans="1:6" ht="12.75">
      <c r="A85" s="56"/>
      <c r="B85" s="62" t="s">
        <v>31</v>
      </c>
      <c r="C85" s="83" t="s">
        <v>128</v>
      </c>
      <c r="D85" s="55">
        <v>3</v>
      </c>
      <c r="E85" s="55">
        <v>80</v>
      </c>
      <c r="F85" s="22">
        <f t="shared" si="1"/>
        <v>240</v>
      </c>
    </row>
    <row r="86" spans="1:6" ht="12.75">
      <c r="A86" s="56"/>
      <c r="B86" s="64" t="s">
        <v>32</v>
      </c>
      <c r="C86" s="83" t="s">
        <v>128</v>
      </c>
      <c r="D86" s="55">
        <v>1</v>
      </c>
      <c r="E86" s="55">
        <v>350</v>
      </c>
      <c r="F86" s="22">
        <f t="shared" si="1"/>
        <v>350</v>
      </c>
    </row>
    <row r="87" spans="1:6" ht="51">
      <c r="A87" s="56" t="s">
        <v>191</v>
      </c>
      <c r="B87" s="66" t="s">
        <v>33</v>
      </c>
      <c r="C87" s="22"/>
      <c r="D87" s="55"/>
      <c r="E87" s="55"/>
      <c r="F87" s="22"/>
    </row>
    <row r="88" spans="1:6" ht="12.75">
      <c r="A88" s="56"/>
      <c r="B88" s="62"/>
      <c r="C88" s="83" t="s">
        <v>128</v>
      </c>
      <c r="D88" s="55">
        <v>1</v>
      </c>
      <c r="E88" s="55">
        <v>65</v>
      </c>
      <c r="F88" s="22">
        <f t="shared" si="1"/>
        <v>65</v>
      </c>
    </row>
    <row r="89" spans="1:6" ht="38.25">
      <c r="A89" s="56" t="s">
        <v>193</v>
      </c>
      <c r="B89" s="66" t="s">
        <v>34</v>
      </c>
      <c r="C89" s="22"/>
      <c r="D89" s="55"/>
      <c r="E89" s="55"/>
      <c r="F89" s="22"/>
    </row>
    <row r="90" spans="1:6" ht="38.25">
      <c r="A90" s="56"/>
      <c r="B90" s="62" t="s">
        <v>35</v>
      </c>
      <c r="C90" s="83" t="s">
        <v>282</v>
      </c>
      <c r="D90" s="55">
        <v>12</v>
      </c>
      <c r="E90" s="55">
        <v>300</v>
      </c>
      <c r="F90" s="22">
        <f t="shared" si="1"/>
        <v>3600</v>
      </c>
    </row>
    <row r="91" spans="1:6" ht="12.75">
      <c r="A91" s="56"/>
      <c r="B91" s="62" t="s">
        <v>36</v>
      </c>
      <c r="C91" s="83" t="s">
        <v>128</v>
      </c>
      <c r="D91" s="55">
        <v>3</v>
      </c>
      <c r="E91" s="55">
        <v>300</v>
      </c>
      <c r="F91" s="22">
        <f t="shared" si="1"/>
        <v>900</v>
      </c>
    </row>
    <row r="92" spans="1:6" ht="12.75">
      <c r="A92" s="56"/>
      <c r="B92" s="62" t="s">
        <v>37</v>
      </c>
      <c r="C92" s="83" t="s">
        <v>128</v>
      </c>
      <c r="D92" s="55">
        <v>3</v>
      </c>
      <c r="E92" s="55">
        <v>300</v>
      </c>
      <c r="F92" s="22">
        <f t="shared" si="1"/>
        <v>900</v>
      </c>
    </row>
    <row r="93" spans="1:6" ht="12.75">
      <c r="A93" s="56"/>
      <c r="B93" s="62" t="s">
        <v>38</v>
      </c>
      <c r="C93" s="83" t="s">
        <v>128</v>
      </c>
      <c r="D93" s="55">
        <v>3</v>
      </c>
      <c r="E93" s="55">
        <v>300</v>
      </c>
      <c r="F93" s="22">
        <f t="shared" si="1"/>
        <v>900</v>
      </c>
    </row>
    <row r="94" spans="1:6" ht="12.75" customHeight="1">
      <c r="A94" s="56"/>
      <c r="B94" s="129" t="s">
        <v>39</v>
      </c>
      <c r="C94" s="130"/>
      <c r="D94" s="130"/>
      <c r="E94" s="55"/>
      <c r="F94" s="22"/>
    </row>
    <row r="95" spans="1:6" ht="12.75">
      <c r="A95" s="56"/>
      <c r="B95" s="129"/>
      <c r="C95" s="130"/>
      <c r="D95" s="130"/>
      <c r="E95" s="130"/>
      <c r="F95" s="22"/>
    </row>
    <row r="96" spans="1:6" ht="12.75">
      <c r="A96" s="90"/>
      <c r="B96" s="91"/>
      <c r="C96" s="91"/>
      <c r="D96" s="91"/>
      <c r="E96" s="91"/>
      <c r="F96" s="91"/>
    </row>
    <row r="97" spans="1:6" ht="76.5">
      <c r="A97" s="56" t="s">
        <v>193</v>
      </c>
      <c r="B97" s="66" t="s">
        <v>40</v>
      </c>
      <c r="C97" s="22"/>
      <c r="D97" s="55"/>
      <c r="E97" s="55"/>
      <c r="F97" s="22"/>
    </row>
    <row r="98" spans="1:6" ht="12.75">
      <c r="A98" s="56"/>
      <c r="B98" s="62"/>
      <c r="C98" s="83" t="s">
        <v>128</v>
      </c>
      <c r="D98" s="55">
        <v>2</v>
      </c>
      <c r="E98" s="55">
        <v>80</v>
      </c>
      <c r="F98" s="22">
        <f>D98*E98</f>
        <v>160</v>
      </c>
    </row>
    <row r="99" spans="1:6" ht="51">
      <c r="A99" s="56" t="s">
        <v>195</v>
      </c>
      <c r="B99" s="66" t="s">
        <v>41</v>
      </c>
      <c r="C99" s="22"/>
      <c r="D99" s="55"/>
      <c r="E99" s="55"/>
      <c r="F99" s="22"/>
    </row>
    <row r="100" spans="1:6" ht="12.75">
      <c r="A100" s="56"/>
      <c r="B100" s="62"/>
      <c r="C100" s="83" t="s">
        <v>128</v>
      </c>
      <c r="D100" s="55">
        <v>1</v>
      </c>
      <c r="E100" s="55">
        <v>1200</v>
      </c>
      <c r="F100" s="22">
        <f>D100*E100</f>
        <v>1200</v>
      </c>
    </row>
    <row r="101" spans="1:6" ht="12.75">
      <c r="A101" s="58"/>
      <c r="B101" s="59" t="s">
        <v>42</v>
      </c>
      <c r="C101" s="60"/>
      <c r="D101" s="61"/>
      <c r="E101" s="61"/>
      <c r="F101" s="57">
        <f>F71+F72+F74+F75+F76+F77+F79+F80+F81+F83+F85+F86+F88+F90+F91+F92+F93+F98+F100</f>
        <v>15075</v>
      </c>
    </row>
    <row r="102" spans="1:6" ht="12.75">
      <c r="A102" s="90"/>
      <c r="B102" s="91"/>
      <c r="C102" s="91"/>
      <c r="D102" s="91"/>
      <c r="E102" s="91"/>
      <c r="F102" s="91"/>
    </row>
    <row r="103" spans="1:6" ht="12.75">
      <c r="A103" s="88"/>
      <c r="B103" s="89" t="s">
        <v>43</v>
      </c>
      <c r="C103" s="22"/>
      <c r="D103" s="55"/>
      <c r="E103" s="55"/>
      <c r="F103" s="22"/>
    </row>
    <row r="104" spans="1:6" ht="12.75">
      <c r="A104" s="88"/>
      <c r="B104" s="89"/>
      <c r="C104" s="22"/>
      <c r="D104" s="55"/>
      <c r="E104" s="55"/>
      <c r="F104" s="22"/>
    </row>
    <row r="105" spans="1:6" ht="102">
      <c r="A105" s="56" t="s">
        <v>163</v>
      </c>
      <c r="B105" s="66" t="s">
        <v>44</v>
      </c>
      <c r="C105" s="22"/>
      <c r="D105" s="55"/>
      <c r="E105" s="55"/>
      <c r="F105" s="22"/>
    </row>
    <row r="106" spans="1:6" ht="14.25">
      <c r="A106" s="56"/>
      <c r="B106" s="62"/>
      <c r="C106" s="83" t="s">
        <v>114</v>
      </c>
      <c r="D106" s="55">
        <v>8</v>
      </c>
      <c r="E106" s="55">
        <v>35</v>
      </c>
      <c r="F106" s="22">
        <f>D106*E106</f>
        <v>280</v>
      </c>
    </row>
    <row r="107" spans="1:6" ht="63.75">
      <c r="A107" s="56" t="s">
        <v>178</v>
      </c>
      <c r="B107" s="66" t="s">
        <v>45</v>
      </c>
      <c r="C107" s="22"/>
      <c r="D107" s="55"/>
      <c r="E107" s="55"/>
      <c r="F107" s="22"/>
    </row>
    <row r="108" spans="1:6" ht="14.25">
      <c r="A108" s="56"/>
      <c r="B108" s="62" t="s">
        <v>46</v>
      </c>
      <c r="C108" s="83" t="s">
        <v>114</v>
      </c>
      <c r="D108" s="55">
        <v>5</v>
      </c>
      <c r="E108" s="55">
        <v>45</v>
      </c>
      <c r="F108" s="22">
        <f aca="true" t="shared" si="2" ref="F108:F114">D108*E108</f>
        <v>225</v>
      </c>
    </row>
    <row r="109" spans="1:6" ht="51">
      <c r="A109" s="56" t="s">
        <v>183</v>
      </c>
      <c r="B109" s="66" t="s">
        <v>47</v>
      </c>
      <c r="C109" s="22"/>
      <c r="D109" s="55"/>
      <c r="E109" s="55"/>
      <c r="F109" s="22"/>
    </row>
    <row r="110" spans="1:6" ht="14.25">
      <c r="A110" s="56"/>
      <c r="B110" s="62"/>
      <c r="C110" s="83" t="s">
        <v>114</v>
      </c>
      <c r="D110" s="55">
        <v>3</v>
      </c>
      <c r="E110" s="55">
        <v>55</v>
      </c>
      <c r="F110" s="22">
        <f t="shared" si="2"/>
        <v>165</v>
      </c>
    </row>
    <row r="111" spans="1:6" ht="140.25">
      <c r="A111" s="56" t="s">
        <v>185</v>
      </c>
      <c r="B111" s="66" t="s">
        <v>48</v>
      </c>
      <c r="C111" s="22"/>
      <c r="D111" s="55"/>
      <c r="E111" s="55"/>
      <c r="F111" s="22"/>
    </row>
    <row r="112" spans="1:6" ht="12.75">
      <c r="A112" s="56"/>
      <c r="B112" s="62" t="s">
        <v>49</v>
      </c>
      <c r="C112" s="83" t="s">
        <v>128</v>
      </c>
      <c r="D112" s="55">
        <v>1</v>
      </c>
      <c r="E112" s="55">
        <v>900</v>
      </c>
      <c r="F112" s="22">
        <f t="shared" si="2"/>
        <v>900</v>
      </c>
    </row>
    <row r="113" spans="1:6" ht="140.25">
      <c r="A113" s="56" t="s">
        <v>191</v>
      </c>
      <c r="B113" s="66" t="s">
        <v>50</v>
      </c>
      <c r="C113" s="22"/>
      <c r="D113" s="55"/>
      <c r="E113" s="55"/>
      <c r="F113" s="22"/>
    </row>
    <row r="114" spans="1:6" ht="12.75">
      <c r="A114" s="56"/>
      <c r="B114" s="62" t="s">
        <v>51</v>
      </c>
      <c r="C114" s="83" t="s">
        <v>128</v>
      </c>
      <c r="D114" s="55">
        <v>1</v>
      </c>
      <c r="E114" s="55">
        <v>21000</v>
      </c>
      <c r="F114" s="22">
        <f t="shared" si="2"/>
        <v>21000</v>
      </c>
    </row>
    <row r="115" spans="1:6" ht="102">
      <c r="A115" s="56" t="s">
        <v>193</v>
      </c>
      <c r="B115" s="66" t="s">
        <v>52</v>
      </c>
      <c r="C115" s="22"/>
      <c r="D115" s="55"/>
      <c r="E115" s="55"/>
      <c r="F115" s="22"/>
    </row>
    <row r="116" spans="1:6" ht="12.75">
      <c r="A116" s="56"/>
      <c r="B116" s="62" t="s">
        <v>53</v>
      </c>
      <c r="C116" s="83" t="s">
        <v>128</v>
      </c>
      <c r="D116" s="55">
        <v>1</v>
      </c>
      <c r="E116" s="55">
        <v>5500</v>
      </c>
      <c r="F116" s="22">
        <f>D116*E116</f>
        <v>5500</v>
      </c>
    </row>
    <row r="117" spans="1:6" ht="102">
      <c r="A117" s="56" t="s">
        <v>195</v>
      </c>
      <c r="B117" s="66" t="s">
        <v>54</v>
      </c>
      <c r="C117" s="22"/>
      <c r="D117" s="55"/>
      <c r="E117" s="55"/>
      <c r="F117" s="22"/>
    </row>
    <row r="118" spans="1:6" ht="12.75">
      <c r="A118" s="56"/>
      <c r="B118" s="62" t="s">
        <v>55</v>
      </c>
      <c r="C118" s="83" t="s">
        <v>128</v>
      </c>
      <c r="D118" s="55">
        <v>1</v>
      </c>
      <c r="E118" s="55">
        <v>2600</v>
      </c>
      <c r="F118" s="22">
        <f>D118*E118</f>
        <v>2600</v>
      </c>
    </row>
    <row r="119" spans="1:6" ht="15" customHeight="1">
      <c r="A119" s="58"/>
      <c r="B119" s="59" t="s">
        <v>69</v>
      </c>
      <c r="C119" s="92"/>
      <c r="D119" s="61"/>
      <c r="E119" s="61"/>
      <c r="F119" s="57">
        <f>F106+F108+F110+F112+F114+F116+F118</f>
        <v>30670</v>
      </c>
    </row>
    <row r="121" spans="1:6" ht="12.75">
      <c r="A121" s="43"/>
      <c r="B121" s="44"/>
      <c r="C121" s="44"/>
      <c r="D121" s="44"/>
      <c r="E121" s="44"/>
      <c r="F121" s="44"/>
    </row>
    <row r="122" spans="1:6" ht="12.75">
      <c r="A122" s="51"/>
      <c r="B122" s="52" t="s">
        <v>56</v>
      </c>
      <c r="C122" s="53"/>
      <c r="D122" s="54"/>
      <c r="E122" s="54"/>
      <c r="F122" s="53"/>
    </row>
    <row r="123" spans="1:2" ht="12.75">
      <c r="A123" s="10"/>
      <c r="B123" s="11"/>
    </row>
    <row r="124" spans="1:6" ht="165.75">
      <c r="A124" s="56" t="s">
        <v>163</v>
      </c>
      <c r="B124" s="66" t="s">
        <v>57</v>
      </c>
      <c r="C124" s="22"/>
      <c r="D124" s="55"/>
      <c r="E124" s="55"/>
      <c r="F124" s="22"/>
    </row>
    <row r="125" spans="1:6" ht="12.75">
      <c r="A125" s="56"/>
      <c r="B125" s="62"/>
      <c r="C125" s="83" t="s">
        <v>128</v>
      </c>
      <c r="D125" s="55">
        <v>3</v>
      </c>
      <c r="E125" s="55">
        <v>2250</v>
      </c>
      <c r="F125" s="22">
        <f>D125*E125</f>
        <v>6750</v>
      </c>
    </row>
    <row r="126" spans="1:6" ht="114.75">
      <c r="A126" s="56" t="s">
        <v>178</v>
      </c>
      <c r="B126" s="66" t="s">
        <v>58</v>
      </c>
      <c r="C126" s="22"/>
      <c r="D126" s="55"/>
      <c r="E126" s="55"/>
      <c r="F126" s="22"/>
    </row>
    <row r="127" spans="1:6" ht="12.75">
      <c r="A127" s="56"/>
      <c r="B127" s="62" t="s">
        <v>59</v>
      </c>
      <c r="C127" s="83" t="s">
        <v>128</v>
      </c>
      <c r="D127" s="55">
        <v>3</v>
      </c>
      <c r="E127" s="55">
        <v>950</v>
      </c>
      <c r="F127" s="22">
        <f>D127*E127</f>
        <v>2850</v>
      </c>
    </row>
    <row r="128" spans="1:6" ht="165.75">
      <c r="A128" s="56" t="s">
        <v>183</v>
      </c>
      <c r="B128" s="66" t="s">
        <v>60</v>
      </c>
      <c r="C128" s="22"/>
      <c r="D128" s="55"/>
      <c r="E128" s="55"/>
      <c r="F128" s="22"/>
    </row>
    <row r="129" spans="1:6" ht="12.75">
      <c r="A129" s="56"/>
      <c r="B129" s="62" t="s">
        <v>61</v>
      </c>
      <c r="C129" s="83" t="s">
        <v>128</v>
      </c>
      <c r="D129" s="55">
        <v>1</v>
      </c>
      <c r="E129" s="55">
        <v>2800</v>
      </c>
      <c r="F129" s="22">
        <v>2800</v>
      </c>
    </row>
    <row r="130" spans="1:6" ht="38.25">
      <c r="A130" s="56" t="s">
        <v>185</v>
      </c>
      <c r="B130" s="66" t="s">
        <v>62</v>
      </c>
      <c r="C130" s="22"/>
      <c r="D130" s="55"/>
      <c r="E130" s="55"/>
      <c r="F130" s="22"/>
    </row>
    <row r="131" spans="1:6" ht="12.75">
      <c r="A131" s="56"/>
      <c r="B131" s="62"/>
      <c r="C131" s="83" t="s">
        <v>128</v>
      </c>
      <c r="D131" s="55">
        <v>1</v>
      </c>
      <c r="E131" s="55">
        <v>1900</v>
      </c>
      <c r="F131" s="22">
        <v>1900</v>
      </c>
    </row>
    <row r="132" spans="1:6" ht="114.75">
      <c r="A132" s="56" t="s">
        <v>191</v>
      </c>
      <c r="B132" s="66" t="s">
        <v>63</v>
      </c>
      <c r="C132" s="22"/>
      <c r="D132" s="55"/>
      <c r="E132" s="55"/>
      <c r="F132" s="22"/>
    </row>
    <row r="133" spans="1:6" ht="12.75">
      <c r="A133" s="56"/>
      <c r="B133" s="62"/>
      <c r="C133" s="83" t="s">
        <v>128</v>
      </c>
      <c r="D133" s="55">
        <v>3</v>
      </c>
      <c r="E133" s="55">
        <v>750</v>
      </c>
      <c r="F133" s="22">
        <f>D133*E133</f>
        <v>2250</v>
      </c>
    </row>
    <row r="134" spans="1:6" ht="51">
      <c r="A134" s="56" t="s">
        <v>193</v>
      </c>
      <c r="B134" s="66" t="s">
        <v>64</v>
      </c>
      <c r="C134" s="22"/>
      <c r="D134" s="55"/>
      <c r="E134" s="55"/>
      <c r="F134" s="22"/>
    </row>
    <row r="135" spans="1:6" ht="12.75">
      <c r="A135" s="56"/>
      <c r="B135" s="62"/>
      <c r="C135" s="83" t="s">
        <v>128</v>
      </c>
      <c r="D135" s="55">
        <v>2</v>
      </c>
      <c r="E135" s="55">
        <v>300</v>
      </c>
      <c r="F135" s="22">
        <f>D135*E135</f>
        <v>600</v>
      </c>
    </row>
    <row r="136" spans="1:6" ht="12.75">
      <c r="A136" s="90"/>
      <c r="B136" s="91"/>
      <c r="C136" s="91"/>
      <c r="D136" s="91"/>
      <c r="E136" s="91"/>
      <c r="F136" s="91"/>
    </row>
    <row r="137" spans="1:6" ht="12.75">
      <c r="A137" s="93"/>
      <c r="B137" s="94" t="s">
        <v>66</v>
      </c>
      <c r="C137" s="94"/>
      <c r="D137" s="94"/>
      <c r="E137" s="94"/>
      <c r="F137" s="95">
        <f>F125+F127+F129+F131+F133+F135</f>
        <v>17150</v>
      </c>
    </row>
    <row r="138" spans="1:6" ht="12.75">
      <c r="A138" s="43"/>
      <c r="B138" s="44"/>
      <c r="C138" s="44"/>
      <c r="D138" s="44"/>
      <c r="E138" s="44"/>
      <c r="F138" s="44"/>
    </row>
    <row r="139" spans="1:6" ht="13.5" thickBot="1">
      <c r="A139" s="43"/>
      <c r="B139" s="44"/>
      <c r="C139" s="44"/>
      <c r="D139" s="44"/>
      <c r="E139" s="44"/>
      <c r="F139" s="44"/>
    </row>
    <row r="140" spans="2:6" ht="16.5" customHeight="1" thickBot="1">
      <c r="B140" s="16" t="s">
        <v>65</v>
      </c>
      <c r="D140" s="133" t="s">
        <v>99</v>
      </c>
      <c r="E140" s="134"/>
      <c r="F140" s="48">
        <f>F49+F62+F101+F119+F137</f>
        <v>81864</v>
      </c>
    </row>
    <row r="142" spans="1:5" ht="12.75">
      <c r="A142" s="13"/>
      <c r="B142" s="96"/>
      <c r="C142" s="97"/>
      <c r="D142" s="98"/>
      <c r="E142" s="98"/>
    </row>
    <row r="143" spans="1:5" ht="12.75">
      <c r="A143" s="13"/>
      <c r="B143" s="96"/>
      <c r="C143" s="97"/>
      <c r="D143" s="98"/>
      <c r="E143" s="98"/>
    </row>
    <row r="144" spans="1:5" ht="12.75">
      <c r="A144" s="13"/>
      <c r="B144" s="99"/>
      <c r="C144" s="97"/>
      <c r="D144" s="98"/>
      <c r="E144" s="98"/>
    </row>
    <row r="146" spans="4:6" ht="13.5" customHeight="1">
      <c r="D146" s="127"/>
      <c r="E146" s="128"/>
      <c r="F146" s="15"/>
    </row>
    <row r="147" spans="4:6" ht="12.75">
      <c r="D147" s="49"/>
      <c r="E147" s="50"/>
      <c r="F147" s="15"/>
    </row>
  </sheetData>
  <sheetProtection/>
  <mergeCells count="5">
    <mergeCell ref="D146:E146"/>
    <mergeCell ref="B94:D94"/>
    <mergeCell ref="B95:E95"/>
    <mergeCell ref="A1:F1"/>
    <mergeCell ref="D140:E140"/>
  </mergeCells>
  <printOptions horizontalCentered="1"/>
  <pageMargins left="0.7086614173228347" right="0.7086614173228347" top="0.7480314960629921" bottom="0.7480314960629921" header="0.31496062992125984" footer="0.31496062992125984"/>
  <pageSetup horizontalDpi="300" verticalDpi="300" orientation="portrait" paperSize="9" scale="84" r:id="rId1"/>
</worksheet>
</file>

<file path=xl/worksheets/sheet4.xml><?xml version="1.0" encoding="utf-8"?>
<worksheet xmlns="http://schemas.openxmlformats.org/spreadsheetml/2006/main" xmlns:r="http://schemas.openxmlformats.org/officeDocument/2006/relationships">
  <dimension ref="A2:F22"/>
  <sheetViews>
    <sheetView view="pageBreakPreview" zoomScaleSheetLayoutView="100" zoomScalePageLayoutView="0" workbookViewId="0" topLeftCell="A1">
      <selection activeCell="B31" sqref="B31"/>
    </sheetView>
  </sheetViews>
  <sheetFormatPr defaultColWidth="10.7109375" defaultRowHeight="12.75"/>
  <cols>
    <col min="1" max="1" width="6.421875" style="7" bestFit="1" customWidth="1"/>
    <col min="2" max="2" width="36.57421875" style="1" customWidth="1"/>
    <col min="3" max="3" width="7.140625" style="8" customWidth="1"/>
    <col min="4" max="4" width="9.57421875" style="4" customWidth="1"/>
    <col min="5" max="5" width="12.140625" style="4" customWidth="1"/>
    <col min="6" max="6" width="14.8515625" style="8" customWidth="1"/>
    <col min="7" max="16384" width="10.7109375" style="1" customWidth="1"/>
  </cols>
  <sheetData>
    <row r="2" spans="2:5" ht="46.5" customHeight="1">
      <c r="B2" s="139" t="s">
        <v>150</v>
      </c>
      <c r="C2" s="140"/>
      <c r="D2" s="141"/>
      <c r="E2" s="141"/>
    </row>
    <row r="3" spans="1:6" ht="12.75">
      <c r="A3" s="142"/>
      <c r="B3" s="142"/>
      <c r="C3" s="142"/>
      <c r="D3" s="142"/>
      <c r="E3" s="142"/>
      <c r="F3" s="142"/>
    </row>
    <row r="6" spans="3:5" ht="12.75">
      <c r="C6" s="1"/>
      <c r="D6" s="1"/>
      <c r="E6" s="1"/>
    </row>
    <row r="7" spans="2:4" ht="17.25" customHeight="1">
      <c r="B7" s="143" t="s">
        <v>102</v>
      </c>
      <c r="C7" s="144"/>
      <c r="D7" s="144"/>
    </row>
    <row r="9" spans="2:6" ht="12.75">
      <c r="B9" s="137" t="s">
        <v>103</v>
      </c>
      <c r="C9" s="138"/>
      <c r="D9" s="138"/>
      <c r="E9" s="23"/>
      <c r="F9" s="12" t="e">
        <f>DVD!#REF!</f>
        <v>#REF!</v>
      </c>
    </row>
    <row r="10" spans="2:6" ht="12.75">
      <c r="B10" s="137" t="s">
        <v>104</v>
      </c>
      <c r="C10" s="138"/>
      <c r="D10" s="138"/>
      <c r="E10" s="23"/>
      <c r="F10" s="12">
        <f>vodovod!F140</f>
        <v>81864</v>
      </c>
    </row>
    <row r="11" spans="2:6" ht="12.75">
      <c r="B11" s="137" t="s">
        <v>105</v>
      </c>
      <c r="C11" s="138"/>
      <c r="D11" s="138"/>
      <c r="E11" s="23"/>
      <c r="F11" s="12">
        <f>struja!F120</f>
        <v>38992.5</v>
      </c>
    </row>
    <row r="12" ht="12.75">
      <c r="F12" s="18"/>
    </row>
    <row r="13" spans="4:6" ht="13.5" thickBot="1">
      <c r="D13" s="135" t="s">
        <v>99</v>
      </c>
      <c r="E13" s="135"/>
      <c r="F13" s="17" t="e">
        <f>SUM(F9:F11)</f>
        <v>#REF!</v>
      </c>
    </row>
    <row r="14" spans="2:6" ht="12.75">
      <c r="B14" s="5"/>
      <c r="D14" s="135" t="s">
        <v>70</v>
      </c>
      <c r="E14" s="135"/>
      <c r="F14" s="24" t="e">
        <f>F13*0.25</f>
        <v>#REF!</v>
      </c>
    </row>
    <row r="15" spans="1:6" ht="12.75">
      <c r="A15" s="6"/>
      <c r="B15" s="9"/>
      <c r="C15" s="3"/>
      <c r="D15" s="136" t="s">
        <v>71</v>
      </c>
      <c r="E15" s="136"/>
      <c r="F15" s="2" t="e">
        <f>F13+F14</f>
        <v>#REF!</v>
      </c>
    </row>
    <row r="22" spans="1:6" ht="61.5" customHeight="1">
      <c r="A22" s="1"/>
      <c r="C22" s="1"/>
      <c r="D22" s="1"/>
      <c r="E22" s="1"/>
      <c r="F22" s="1"/>
    </row>
  </sheetData>
  <sheetProtection/>
  <mergeCells count="9">
    <mergeCell ref="D13:E13"/>
    <mergeCell ref="D14:E14"/>
    <mergeCell ref="D15:E15"/>
    <mergeCell ref="B9:D9"/>
    <mergeCell ref="B10:D10"/>
    <mergeCell ref="B2:E2"/>
    <mergeCell ref="A3:F3"/>
    <mergeCell ref="B11:D11"/>
    <mergeCell ref="B7:D7"/>
  </mergeCells>
  <printOptions horizontalCentered="1"/>
  <pageMargins left="0.7086614173228347" right="0.7086614173228347" top="0.7480314960629921" bottom="0.7480314960629921" header="0.31496062992125984" footer="0.31496062992125984"/>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Komorski</dc:creator>
  <cp:keywords/>
  <dc:description/>
  <cp:lastModifiedBy>Krunoslav Lukačić</cp:lastModifiedBy>
  <cp:lastPrinted>2014-05-15T10:12:04Z</cp:lastPrinted>
  <dcterms:created xsi:type="dcterms:W3CDTF">2094-04-28T16:07:33Z</dcterms:created>
  <dcterms:modified xsi:type="dcterms:W3CDTF">2014-05-16T07:44:09Z</dcterms:modified>
  <cp:category/>
  <cp:version/>
  <cp:contentType/>
  <cp:contentStatus/>
</cp:coreProperties>
</file>